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H:\lns\"/>
    </mc:Choice>
  </mc:AlternateContent>
  <xr:revisionPtr revIDLastSave="0" documentId="8_{6E19394F-185F-497F-8C71-B4CF4123AC42}" xr6:coauthVersionLast="47" xr6:coauthVersionMax="47" xr10:uidLastSave="{00000000-0000-0000-0000-000000000000}"/>
  <bookViews>
    <workbookView xWindow="-120" yWindow="-120" windowWidth="21840" windowHeight="13020" tabRatio="891" xr2:uid="{00000000-000D-0000-FFFF-FFFF00000000}"/>
  </bookViews>
  <sheets>
    <sheet name="Application" sheetId="2" r:id="rId1"/>
    <sheet name="BeneficialOwnership" sheetId="17" r:id="rId2"/>
    <sheet name="Environment Risk" sheetId="19" r:id="rId3"/>
    <sheet name="BalanceSheet" sheetId="5" r:id="rId4"/>
    <sheet name="ScheduleA" sheetId="6" r:id="rId5"/>
    <sheet name="Machinery" sheetId="8" r:id="rId6"/>
    <sheet name="ScheduleB" sheetId="7" r:id="rId7"/>
    <sheet name="AcreagePlan" sheetId="13" r:id="rId8"/>
    <sheet name="CashFlow" sheetId="16" r:id="rId9"/>
    <sheet name="EarningsStmt" sheetId="10" r:id="rId10"/>
  </sheets>
  <externalReferences>
    <externalReference r:id="rId11"/>
    <externalReference r:id="rId12"/>
    <externalReference r:id="rId13"/>
  </externalReferences>
  <definedNames>
    <definedName name="\M">#REF!</definedName>
    <definedName name="\T">#REF!</definedName>
    <definedName name="\U">#REF!</definedName>
    <definedName name="\Y">#REF!</definedName>
    <definedName name="_1X">BalanceSheet!$B$1:$B$1</definedName>
    <definedName name="_Sch4">'[1]Balance Sheet'!$K$22,'[1]Balance Sheet'!$I$22</definedName>
    <definedName name="_UCC1">#REF!</definedName>
    <definedName name="A.E.GWORKSHEET">#REF!</definedName>
    <definedName name="acreage">#REF!</definedName>
    <definedName name="acreageCrop">#REF!</definedName>
    <definedName name="acreageFarm">#REF!</definedName>
    <definedName name="ACREAGEPLAN">AcreagePlan!$A$2:$P$76</definedName>
    <definedName name="ADJ.WORKSHEET">#REF!</definedName>
    <definedName name="BALANCESHEET">BalanceSheet!$A$1:$P$68</definedName>
    <definedName name="BEANS">AcreagePlan!$J$34:$J$34</definedName>
    <definedName name="BOARD">#REF!</definedName>
    <definedName name="CASHFLOW">CashFlow!$A$1:$Q$55</definedName>
    <definedName name="CORN">AcreagePlan!$G$34:$G$34</definedName>
    <definedName name="Dates">#REF!</definedName>
    <definedName name="EARNINGSSTMT">EarningsStmt!$B$1:$F$58</definedName>
    <definedName name="ESHISTORY">#REF!</definedName>
    <definedName name="farm">#REF!</definedName>
    <definedName name="GRADINGSHEET">#REF!</definedName>
    <definedName name="HISTORY">#REF!</definedName>
    <definedName name="INPUTSHEET">#REF!</definedName>
    <definedName name="LMR">#REF!</definedName>
    <definedName name="LOANANALYSIS">#REF!</definedName>
    <definedName name="MACHINERY">Machinery!$A$2:$G$53</definedName>
    <definedName name="MACHINERY2">#REF!</definedName>
    <definedName name="MENU">#REF!</definedName>
    <definedName name="OLDBS">#REF!</definedName>
    <definedName name="_xlnm.Print_Area" localSheetId="7">AcreagePlan!$A$1:$P$34</definedName>
    <definedName name="_xlnm.Print_Area" localSheetId="3">BalanceSheet!$A$1:$O$61</definedName>
    <definedName name="_xlnm.Print_Area" localSheetId="8">CashFlow!$B$1:$Q$48</definedName>
    <definedName name="_xlnm.Print_Area" localSheetId="9">EarningsStmt!$A$1:$O$59</definedName>
    <definedName name="_xlnm.Print_Area" localSheetId="2">'Environment Risk'!$A$2:$Q$51</definedName>
    <definedName name="_xlnm.Print_Area" localSheetId="5">Machinery!$A$1:$G$51</definedName>
    <definedName name="_xlnm.Print_Area" localSheetId="4">ScheduleA!$A$1:$H$52</definedName>
    <definedName name="_xlnm.Print_Area" localSheetId="6">ScheduleB!$A$1:$K$59</definedName>
    <definedName name="productAmount">[3]PRODUCT!$G$2:$G$302</definedName>
    <definedName name="productCost">[3]PRODUCT!$H$2:$H$302</definedName>
    <definedName name="productName">[3]PRODUCT!$D$2:$D$302</definedName>
    <definedName name="RECONCILEMENT">#REF!</definedName>
    <definedName name="RISKPROFILE">#REF!</definedName>
    <definedName name="sch4notes">'[1]Balance Sheet'!$A$87,'[1]Balance Sheet'!$A$101</definedName>
    <definedName name="SCHEDULEA">ScheduleA!$A$1:$I$52</definedName>
    <definedName name="SCHEDULEB">ScheduleB!$A$1:$L$68</definedName>
    <definedName name="SUMMARY">#REF!</definedName>
    <definedName name="TRENDSHEET">#REF!</definedName>
    <definedName name="WHEAT">AcreagePlan!$M$34:$M$34</definedName>
    <definedName name="X1STPRINT">#REF!</definedName>
    <definedName name="X2NDPRINT">#REF!</definedName>
    <definedName name="X3RDPRINT">#REF!</definedName>
    <definedName name="XBY">#REF!</definedName>
    <definedName name="XCFTOOLS">#REF!</definedName>
    <definedName name="XES">EarningsStmt!$C$3:$C$58</definedName>
    <definedName name="XESHFULL">#REF!</definedName>
    <definedName name="XHISTFULL">#REF!</definedName>
    <definedName name="XHISTORY">#REF!</definedName>
    <definedName name="XMENU">#REF!</definedName>
    <definedName name="XN" localSheetId="8">BalanceSheet!#REF!</definedName>
    <definedName name="XN" localSheetId="9">EarningsStmt!#REF!</definedName>
    <definedName name="XN" localSheetId="5">Machinery!#REF!</definedName>
    <definedName name="XN" localSheetId="6">ScheduleB!#REF!</definedName>
    <definedName name="XN">BalanceSheet!#REF!</definedName>
    <definedName name="XTOOLS">#REF!</definedName>
    <definedName name="XTS">#REF!</definedName>
    <definedName name="XUCCP1">#REF!</definedName>
    <definedName name="XUCCPRINT">#REF!</definedName>
    <definedName name="XWINDOW">CashFlow!$A$1:$A$1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6" i="16" l="1"/>
  <c r="H42" i="16" s="1"/>
  <c r="H11" i="16"/>
  <c r="H14" i="16" s="1"/>
  <c r="N1" i="16"/>
  <c r="H25" i="7"/>
  <c r="H50" i="6"/>
  <c r="F23" i="5" s="1"/>
  <c r="H29" i="6"/>
  <c r="F22" i="5" s="1"/>
  <c r="H11" i="6"/>
  <c r="B6" i="10"/>
  <c r="B7" i="10"/>
  <c r="B8" i="10"/>
  <c r="B9" i="10"/>
  <c r="B10" i="10"/>
  <c r="B11" i="10"/>
  <c r="B18" i="10"/>
  <c r="B20" i="10"/>
  <c r="B24" i="10"/>
  <c r="B25" i="10"/>
  <c r="B26" i="10"/>
  <c r="B27" i="10"/>
  <c r="B28" i="10"/>
  <c r="B29" i="10"/>
  <c r="B31" i="10"/>
  <c r="B32" i="10"/>
  <c r="B33" i="10"/>
  <c r="B34" i="10"/>
  <c r="B35" i="10"/>
  <c r="B36" i="10"/>
  <c r="B37" i="10"/>
  <c r="B38" i="10"/>
  <c r="B39" i="10"/>
  <c r="D5" i="16"/>
  <c r="D6" i="16"/>
  <c r="D7" i="16"/>
  <c r="D8" i="16"/>
  <c r="D9" i="16"/>
  <c r="D10" i="16"/>
  <c r="E11" i="16"/>
  <c r="F11" i="16"/>
  <c r="F14" i="16" s="1"/>
  <c r="G11" i="16"/>
  <c r="G14" i="16" s="1"/>
  <c r="I11" i="16"/>
  <c r="I14" i="16" s="1"/>
  <c r="J11" i="16"/>
  <c r="J14" i="16" s="1"/>
  <c r="K11" i="16"/>
  <c r="K14" i="16" s="1"/>
  <c r="L11" i="16"/>
  <c r="L14" i="16"/>
  <c r="M11" i="16"/>
  <c r="M14" i="16" s="1"/>
  <c r="N11" i="16"/>
  <c r="N14" i="16" s="1"/>
  <c r="O11" i="16"/>
  <c r="O14" i="16"/>
  <c r="P11" i="16"/>
  <c r="P14" i="16" s="1"/>
  <c r="D12" i="16"/>
  <c r="D13" i="16"/>
  <c r="D17" i="16"/>
  <c r="D18" i="16"/>
  <c r="D19" i="16"/>
  <c r="D20" i="16"/>
  <c r="D21" i="16"/>
  <c r="D22" i="16"/>
  <c r="D23" i="16"/>
  <c r="D24" i="16"/>
  <c r="D25" i="16"/>
  <c r="D26" i="16"/>
  <c r="D27" i="16"/>
  <c r="D28" i="16"/>
  <c r="D29" i="16"/>
  <c r="D30" i="16"/>
  <c r="R30" i="16"/>
  <c r="D31" i="16"/>
  <c r="R31" i="16"/>
  <c r="D32" i="16"/>
  <c r="R32" i="16"/>
  <c r="D33" i="16"/>
  <c r="R33" i="16"/>
  <c r="D34" i="16"/>
  <c r="R34" i="16"/>
  <c r="D35" i="16"/>
  <c r="R35" i="16"/>
  <c r="E36" i="16"/>
  <c r="E42" i="16"/>
  <c r="F36" i="16"/>
  <c r="F42" i="16"/>
  <c r="G36" i="16"/>
  <c r="G42" i="16"/>
  <c r="I36" i="16"/>
  <c r="I42" i="16"/>
  <c r="J36" i="16"/>
  <c r="J42" i="16"/>
  <c r="K36" i="16"/>
  <c r="K42" i="16" s="1"/>
  <c r="L36" i="16"/>
  <c r="L42" i="16" s="1"/>
  <c r="M36" i="16"/>
  <c r="M42" i="16"/>
  <c r="N36" i="16"/>
  <c r="N42" i="16" s="1"/>
  <c r="O36" i="16"/>
  <c r="O42" i="16" s="1"/>
  <c r="P36" i="16"/>
  <c r="P42" i="16" s="1"/>
  <c r="R36" i="16"/>
  <c r="D37" i="16"/>
  <c r="R37" i="16"/>
  <c r="D38" i="16"/>
  <c r="D39" i="16"/>
  <c r="D40" i="16"/>
  <c r="D43" i="16"/>
  <c r="R44" i="16"/>
  <c r="R45" i="16"/>
  <c r="G5" i="13"/>
  <c r="J5" i="13"/>
  <c r="J28" i="13" s="1"/>
  <c r="M5" i="13"/>
  <c r="M28" i="13" s="1"/>
  <c r="K68" i="13" s="1"/>
  <c r="P5" i="13"/>
  <c r="G6" i="13"/>
  <c r="J6" i="13"/>
  <c r="M6" i="13"/>
  <c r="P6" i="13"/>
  <c r="G7" i="13"/>
  <c r="G28" i="13" s="1"/>
  <c r="J7" i="13"/>
  <c r="M7" i="13"/>
  <c r="P7" i="13"/>
  <c r="G8" i="13"/>
  <c r="J8" i="13"/>
  <c r="M8" i="13"/>
  <c r="P8" i="13"/>
  <c r="G9" i="13"/>
  <c r="J9" i="13"/>
  <c r="M9" i="13"/>
  <c r="P9" i="13"/>
  <c r="G15" i="13"/>
  <c r="J15" i="13"/>
  <c r="M15" i="13"/>
  <c r="P15" i="13"/>
  <c r="G16" i="13"/>
  <c r="J16" i="13"/>
  <c r="M16" i="13"/>
  <c r="P16" i="13"/>
  <c r="G17" i="13"/>
  <c r="J17" i="13"/>
  <c r="M17" i="13"/>
  <c r="P17" i="13"/>
  <c r="G18" i="13"/>
  <c r="J18" i="13"/>
  <c r="M18" i="13"/>
  <c r="P18" i="13"/>
  <c r="G19" i="13"/>
  <c r="J19" i="13"/>
  <c r="M19" i="13"/>
  <c r="P19" i="13"/>
  <c r="G20" i="13"/>
  <c r="J20" i="13"/>
  <c r="M20" i="13"/>
  <c r="P20" i="13"/>
  <c r="G21" i="13"/>
  <c r="J21" i="13"/>
  <c r="M21" i="13"/>
  <c r="P21" i="13"/>
  <c r="G22" i="13"/>
  <c r="J22" i="13"/>
  <c r="M22" i="13"/>
  <c r="P22" i="13"/>
  <c r="G23" i="13"/>
  <c r="J23" i="13"/>
  <c r="M23" i="13"/>
  <c r="P23" i="13"/>
  <c r="G24" i="13"/>
  <c r="J24" i="13"/>
  <c r="M24" i="13"/>
  <c r="P24" i="13"/>
  <c r="G25" i="13"/>
  <c r="J25" i="13"/>
  <c r="M25" i="13"/>
  <c r="P25" i="13"/>
  <c r="G26" i="13"/>
  <c r="J26" i="13"/>
  <c r="M26" i="13"/>
  <c r="P26" i="13"/>
  <c r="P27" i="13"/>
  <c r="A38" i="13"/>
  <c r="B38" i="13"/>
  <c r="C38" i="13"/>
  <c r="F38" i="13"/>
  <c r="A39" i="13"/>
  <c r="B39" i="13"/>
  <c r="C39" i="13"/>
  <c r="I39" i="13"/>
  <c r="A40" i="13"/>
  <c r="B40" i="13"/>
  <c r="C40" i="13"/>
  <c r="L40" i="13"/>
  <c r="A41" i="13"/>
  <c r="B41" i="13"/>
  <c r="C41" i="13"/>
  <c r="I41" i="13"/>
  <c r="A42" i="13"/>
  <c r="B42" i="13"/>
  <c r="C42" i="13"/>
  <c r="I42" i="13"/>
  <c r="L42" i="13"/>
  <c r="A43" i="13"/>
  <c r="B43" i="13"/>
  <c r="C43" i="13"/>
  <c r="I43" i="13"/>
  <c r="F43" i="13"/>
  <c r="O43" i="13"/>
  <c r="A44" i="13"/>
  <c r="B44" i="13"/>
  <c r="C44" i="13"/>
  <c r="I44" i="13"/>
  <c r="A45" i="13"/>
  <c r="B45" i="13"/>
  <c r="C45" i="13"/>
  <c r="F45" i="13"/>
  <c r="O45" i="13"/>
  <c r="A46" i="13"/>
  <c r="B46" i="13"/>
  <c r="C46" i="13"/>
  <c r="F46" i="13"/>
  <c r="O46" i="13"/>
  <c r="I46" i="13"/>
  <c r="L46" i="13"/>
  <c r="A47" i="13"/>
  <c r="B47" i="13"/>
  <c r="C47" i="13"/>
  <c r="I47" i="13"/>
  <c r="A48" i="13"/>
  <c r="B48" i="13"/>
  <c r="C48" i="13"/>
  <c r="F48" i="13"/>
  <c r="O48" i="13"/>
  <c r="I48" i="13"/>
  <c r="L48" i="13"/>
  <c r="A49" i="13"/>
  <c r="B49" i="13"/>
  <c r="C49" i="13"/>
  <c r="F49" i="13"/>
  <c r="O49" i="13"/>
  <c r="A50" i="13"/>
  <c r="B50" i="13"/>
  <c r="C50" i="13"/>
  <c r="F50" i="13"/>
  <c r="O50" i="13"/>
  <c r="I50" i="13"/>
  <c r="L50" i="13"/>
  <c r="A51" i="13"/>
  <c r="B51" i="13"/>
  <c r="C51" i="13"/>
  <c r="F51" i="13"/>
  <c r="O51" i="13"/>
  <c r="A52" i="13"/>
  <c r="B52" i="13"/>
  <c r="C52" i="13"/>
  <c r="I52" i="13"/>
  <c r="A53" i="13"/>
  <c r="B53" i="13"/>
  <c r="C53" i="13"/>
  <c r="I53" i="13"/>
  <c r="F53" i="13"/>
  <c r="O53" i="13"/>
  <c r="A54" i="13"/>
  <c r="B54" i="13"/>
  <c r="C54" i="13"/>
  <c r="F54" i="13"/>
  <c r="O54" i="13"/>
  <c r="L54" i="13"/>
  <c r="A55" i="13"/>
  <c r="B55" i="13"/>
  <c r="C55" i="13"/>
  <c r="K64" i="13"/>
  <c r="K65" i="13"/>
  <c r="D11" i="7"/>
  <c r="F34" i="5"/>
  <c r="J11" i="7"/>
  <c r="O23" i="5" s="1"/>
  <c r="K11" i="7"/>
  <c r="K17" i="7"/>
  <c r="K18" i="7"/>
  <c r="K19" i="7"/>
  <c r="K25" i="7" s="1"/>
  <c r="Q36" i="5" s="1"/>
  <c r="K20" i="7"/>
  <c r="K21" i="7"/>
  <c r="K22" i="7"/>
  <c r="K23" i="7"/>
  <c r="D25" i="7"/>
  <c r="F49" i="5"/>
  <c r="I25" i="7"/>
  <c r="O11" i="5" s="1"/>
  <c r="K35" i="7"/>
  <c r="K46" i="7" s="1"/>
  <c r="Q49" i="5" s="1"/>
  <c r="K36" i="7"/>
  <c r="K37" i="7"/>
  <c r="K38" i="7"/>
  <c r="K39" i="7"/>
  <c r="K40" i="7"/>
  <c r="K41" i="7"/>
  <c r="K42" i="7"/>
  <c r="K43" i="7"/>
  <c r="K44" i="7"/>
  <c r="B46" i="7"/>
  <c r="C46" i="7"/>
  <c r="D46" i="7"/>
  <c r="E46" i="7"/>
  <c r="F48" i="5" s="1"/>
  <c r="F50" i="5" s="1"/>
  <c r="I46" i="7"/>
  <c r="L48" i="5" s="1"/>
  <c r="O49" i="5"/>
  <c r="J46" i="7"/>
  <c r="N48" i="5" s="1"/>
  <c r="D58" i="7"/>
  <c r="J58" i="7"/>
  <c r="O52" i="5" s="1"/>
  <c r="K58" i="7"/>
  <c r="F30" i="8"/>
  <c r="F35" i="5"/>
  <c r="G30" i="8"/>
  <c r="F37" i="8"/>
  <c r="G37" i="8"/>
  <c r="F44" i="8"/>
  <c r="F45" i="8" s="1"/>
  <c r="G44" i="8"/>
  <c r="D11" i="6"/>
  <c r="F6" i="5" s="1"/>
  <c r="D18" i="6"/>
  <c r="D19" i="6"/>
  <c r="D21" i="6"/>
  <c r="D22" i="6"/>
  <c r="D32" i="6"/>
  <c r="D33" i="6"/>
  <c r="D34" i="6"/>
  <c r="D35" i="6"/>
  <c r="D37" i="6" s="1"/>
  <c r="F21" i="5" s="1"/>
  <c r="D44" i="6"/>
  <c r="D45" i="6"/>
  <c r="D46" i="6"/>
  <c r="D48" i="6"/>
  <c r="F7" i="5"/>
  <c r="F10" i="5"/>
  <c r="F11" i="5"/>
  <c r="F12" i="5"/>
  <c r="F13" i="5"/>
  <c r="F14" i="5"/>
  <c r="F17" i="5"/>
  <c r="O17" i="5"/>
  <c r="F18" i="5"/>
  <c r="O18" i="5"/>
  <c r="F19" i="5"/>
  <c r="O19" i="5"/>
  <c r="F20" i="5"/>
  <c r="O21" i="5"/>
  <c r="O22" i="5"/>
  <c r="F28" i="5"/>
  <c r="O28" i="5"/>
  <c r="Q28" i="5"/>
  <c r="F29" i="5"/>
  <c r="O29" i="5"/>
  <c r="Q29" i="5"/>
  <c r="F30" i="5"/>
  <c r="O30" i="5"/>
  <c r="Q30" i="5"/>
  <c r="F31" i="5"/>
  <c r="O31" i="5"/>
  <c r="Q31" i="5"/>
  <c r="O32" i="5"/>
  <c r="Q32" i="5"/>
  <c r="O33" i="5"/>
  <c r="Q33" i="5"/>
  <c r="O34" i="5"/>
  <c r="Q34" i="5"/>
  <c r="O35" i="5"/>
  <c r="Q35" i="5"/>
  <c r="O41" i="5"/>
  <c r="Q41" i="5"/>
  <c r="O42" i="5"/>
  <c r="Q42" i="5"/>
  <c r="O43" i="5"/>
  <c r="Q43" i="5"/>
  <c r="O44" i="5"/>
  <c r="Q44" i="5"/>
  <c r="O45" i="5"/>
  <c r="Q45" i="5"/>
  <c r="O46" i="5"/>
  <c r="Q46" i="5"/>
  <c r="O47" i="5"/>
  <c r="Q47" i="5"/>
  <c r="F52" i="5"/>
  <c r="L53" i="13"/>
  <c r="L43" i="13"/>
  <c r="L41" i="13"/>
  <c r="L44" i="13"/>
  <c r="F52" i="13"/>
  <c r="O52" i="13"/>
  <c r="F47" i="13"/>
  <c r="O47" i="13"/>
  <c r="F44" i="13"/>
  <c r="O44" i="13"/>
  <c r="F39" i="13"/>
  <c r="O39" i="13"/>
  <c r="L52" i="13"/>
  <c r="L39" i="13"/>
  <c r="L47" i="13"/>
  <c r="I45" i="13"/>
  <c r="L38" i="13"/>
  <c r="I38" i="13"/>
  <c r="L45" i="13"/>
  <c r="I54" i="13"/>
  <c r="L49" i="13"/>
  <c r="F42" i="13"/>
  <c r="O42" i="13"/>
  <c r="I40" i="13"/>
  <c r="E14" i="16"/>
  <c r="I51" i="13"/>
  <c r="I49" i="13"/>
  <c r="L51" i="13"/>
  <c r="O38" i="13"/>
  <c r="F41" i="13"/>
  <c r="O41" i="13"/>
  <c r="F40" i="13"/>
  <c r="O40" i="13"/>
  <c r="Q48" i="5" l="1"/>
  <c r="O48" i="5"/>
  <c r="J67" i="13"/>
  <c r="J31" i="13"/>
  <c r="J34" i="13" s="1"/>
  <c r="D36" i="16"/>
  <c r="D42" i="16" s="1"/>
  <c r="L56" i="13"/>
  <c r="M71" i="13" s="1"/>
  <c r="D24" i="6"/>
  <c r="F15" i="5" s="1"/>
  <c r="I56" i="13"/>
  <c r="M70" i="13" s="1"/>
  <c r="F56" i="13"/>
  <c r="F59" i="13" s="1"/>
  <c r="F62" i="13" s="1"/>
  <c r="O37" i="5"/>
  <c r="O50" i="5"/>
  <c r="O54" i="5" s="1"/>
  <c r="F24" i="5"/>
  <c r="F54" i="5" s="1"/>
  <c r="D50" i="6"/>
  <c r="F32" i="5" s="1"/>
  <c r="F37" i="5" s="1"/>
  <c r="F36" i="5"/>
  <c r="O12" i="5"/>
  <c r="O24" i="5" s="1"/>
  <c r="O36" i="5"/>
  <c r="R40" i="16"/>
  <c r="P28" i="13"/>
  <c r="Q37" i="5"/>
  <c r="Q13" i="5" s="1"/>
  <c r="O56" i="13"/>
  <c r="L72" i="13" s="1"/>
  <c r="P30" i="13"/>
  <c r="P32" i="13"/>
  <c r="G31" i="13"/>
  <c r="G34" i="13" s="1"/>
  <c r="J66" i="13"/>
  <c r="L66" i="13"/>
  <c r="K66" i="13"/>
  <c r="Q50" i="5"/>
  <c r="Q14" i="5" s="1"/>
  <c r="O59" i="13"/>
  <c r="O62" i="13" s="1"/>
  <c r="K71" i="13"/>
  <c r="L71" i="13"/>
  <c r="L59" i="13"/>
  <c r="L62" i="13" s="1"/>
  <c r="J69" i="13"/>
  <c r="D14" i="16"/>
  <c r="J68" i="13"/>
  <c r="M31" i="13"/>
  <c r="M34" i="13" s="1"/>
  <c r="D11" i="16"/>
  <c r="L68" i="13"/>
  <c r="L67" i="13"/>
  <c r="K67" i="13"/>
  <c r="L69" i="13" l="1"/>
  <c r="K72" i="13"/>
  <c r="K69" i="13"/>
  <c r="M72" i="13"/>
  <c r="L70" i="13"/>
  <c r="I59" i="13"/>
  <c r="I62" i="13" s="1"/>
  <c r="K70" i="13"/>
  <c r="F66" i="13"/>
  <c r="F67" i="13"/>
  <c r="P34" i="13"/>
  <c r="O56" i="5"/>
  <c r="F69" i="13" l="1"/>
</calcChain>
</file>

<file path=xl/sharedStrings.xml><?xml version="1.0" encoding="utf-8"?>
<sst xmlns="http://schemas.openxmlformats.org/spreadsheetml/2006/main" count="842" uniqueCount="383">
  <si>
    <t>OWED TO</t>
  </si>
  <si>
    <t>DATE DUE</t>
  </si>
  <si>
    <t>SCHEDULE B5:  FARM REAL ESTATE</t>
  </si>
  <si>
    <t>OWNER'S</t>
  </si>
  <si>
    <t>PAYM'T</t>
  </si>
  <si>
    <t>ACQUIRED</t>
  </si>
  <si>
    <t>COST</t>
  </si>
  <si>
    <t>LIEN HELD BY</t>
  </si>
  <si>
    <t xml:space="preserve">  INTEREST</t>
  </si>
  <si>
    <t xml:space="preserve">BREEDING LIVESTOCK:  </t>
  </si>
  <si>
    <t>SHARE</t>
  </si>
  <si>
    <t>YIELD</t>
  </si>
  <si>
    <t>AMOUNT OVER LIMIT</t>
  </si>
  <si>
    <t xml:space="preserve">BEFORE LIMITATION </t>
  </si>
  <si>
    <t>ELIGIBLE PAYMENTS</t>
  </si>
  <si>
    <t>TOTAL VALUE OF GRAIN PRODUCTION</t>
  </si>
  <si>
    <t>SCHEDULE B6:  NONFARM ASSETS</t>
  </si>
  <si>
    <t>SCHEDULE B7:  NONFARM LIABILITIES</t>
  </si>
  <si>
    <t xml:space="preserve"> ACRES</t>
  </si>
  <si>
    <t xml:space="preserve">REQUESTED LOAN AMOUNT  </t>
  </si>
  <si>
    <t>PURPOSE</t>
  </si>
  <si>
    <t xml:space="preserve">APPLICANT TYPE  </t>
  </si>
  <si>
    <t xml:space="preserve">REQUESTED LOAN TYPE  </t>
  </si>
  <si>
    <t>INDIVIDUAL OR JOINT INFORMATION</t>
  </si>
  <si>
    <t xml:space="preserve">BORROWER NAME  </t>
  </si>
  <si>
    <t xml:space="preserve">CO BORROWER NAME  </t>
  </si>
  <si>
    <t xml:space="preserve">ADDRESS  </t>
  </si>
  <si>
    <t xml:space="preserve">PHONE </t>
  </si>
  <si>
    <t>CORPORATION OR PARTNERSHIP INFORMATION</t>
  </si>
  <si>
    <t xml:space="preserve">CORP OR PARTNERSHIP NAME  </t>
  </si>
  <si>
    <t xml:space="preserve">TIN </t>
  </si>
  <si>
    <t>FEEDER LIVESTOCK</t>
  </si>
  <si>
    <t>STORED GRAIN</t>
  </si>
  <si>
    <t>NON-FARM LIABILITIES</t>
  </si>
  <si>
    <t>NET WORTH</t>
  </si>
  <si>
    <t>SCHEDULE A1:   ACCOUNTS RECEIVABLE</t>
  </si>
  <si>
    <t xml:space="preserve">CORP. OFFICERS &amp; TITLES  </t>
  </si>
  <si>
    <t>BASIC CREDIT &amp; LEGAL INFORMATION</t>
  </si>
  <si>
    <t xml:space="preserve">        LIST ANY CONTINGENT LIABILITIES AS ENDORSER, COSIGNER, OR GUARANTOR (NAMES &amp; AMOUNTS)</t>
  </si>
  <si>
    <t xml:space="preserve">        ____________________________________________________________________________________________________________________________________</t>
  </si>
  <si>
    <t>INSURANCE COVERAGES</t>
  </si>
  <si>
    <t>AGENCY</t>
  </si>
  <si>
    <t xml:space="preserve">BUILDINGS   $  </t>
  </si>
  <si>
    <t xml:space="preserve">EQUIPMENT   $  </t>
  </si>
  <si>
    <t xml:space="preserve">CROPS  $  </t>
  </si>
  <si>
    <t xml:space="preserve">LIABILITY  $  </t>
  </si>
  <si>
    <t xml:space="preserve">LIFE  (BORROWER)  $  </t>
  </si>
  <si>
    <t xml:space="preserve">LIFE  (CO BORROWER)  $  </t>
  </si>
  <si>
    <t xml:space="preserve">MEDICAL  $  </t>
  </si>
  <si>
    <t xml:space="preserve">DISABILITY  $  </t>
  </si>
  <si>
    <t>IF PURPOSE IS REAL ESTATE</t>
  </si>
  <si>
    <t>YEAR ACQUIRED</t>
  </si>
  <si>
    <t>ORIGINAL COST</t>
  </si>
  <si>
    <t>MTG Y/N</t>
  </si>
  <si>
    <t>SECURED BY</t>
  </si>
  <si>
    <t>PAYMENT DUE</t>
  </si>
  <si>
    <t>PRIN. DUE 12 MONTHS</t>
  </si>
  <si>
    <t>TO WHOM OWED</t>
  </si>
  <si>
    <t>SECURITY HELD BY</t>
  </si>
  <si>
    <t>OWNER'S VALUATION</t>
  </si>
  <si>
    <t xml:space="preserve"> </t>
  </si>
  <si>
    <t/>
  </si>
  <si>
    <t>PERIOD:</t>
  </si>
  <si>
    <t>THROUGH</t>
  </si>
  <si>
    <t>TOTAL</t>
  </si>
  <si>
    <t>SECURITY</t>
  </si>
  <si>
    <t>TILLABLE</t>
  </si>
  <si>
    <t xml:space="preserve">    CORN</t>
  </si>
  <si>
    <t>BEANS</t>
  </si>
  <si>
    <t>SCHEDULE A2:  CASH VALUE OF LIFE INSURANCE</t>
  </si>
  <si>
    <t>AMOUNT</t>
  </si>
  <si>
    <t xml:space="preserve">FARM NAME  </t>
  </si>
  <si>
    <t>ACRES</t>
  </si>
  <si>
    <t xml:space="preserve">   ACRES</t>
  </si>
  <si>
    <t xml:space="preserve">  YIELD</t>
  </si>
  <si>
    <t xml:space="preserve">  QUANTITY</t>
  </si>
  <si>
    <t xml:space="preserve"> YIELD</t>
  </si>
  <si>
    <t xml:space="preserve">ACRES </t>
  </si>
  <si>
    <t xml:space="preserve">   DEF.</t>
  </si>
  <si>
    <t>MAKE</t>
  </si>
  <si>
    <t>MODEL</t>
  </si>
  <si>
    <t>YEAR</t>
  </si>
  <si>
    <t>CURRENT</t>
  </si>
  <si>
    <t>TOTAL ASSETS</t>
  </si>
  <si>
    <t>INCOME</t>
  </si>
  <si>
    <t>OWED BY</t>
  </si>
  <si>
    <t>WHEN DUE</t>
  </si>
  <si>
    <t>COMPANY</t>
  </si>
  <si>
    <t>INSURED</t>
  </si>
  <si>
    <t>CASH VALUE</t>
  </si>
  <si>
    <t>CURRENT ASSETS</t>
  </si>
  <si>
    <t>CURRENT LIABILITIES</t>
  </si>
  <si>
    <t>--FARM INCOME--</t>
  </si>
  <si>
    <t>1.</t>
  </si>
  <si>
    <t>CORN</t>
  </si>
  <si>
    <t>CASH &amp; SAVINGS</t>
  </si>
  <si>
    <t>2.</t>
  </si>
  <si>
    <t>SOYBEANS</t>
  </si>
  <si>
    <t>ACCOUNTS RECEIVABLE</t>
  </si>
  <si>
    <t xml:space="preserve"> (SCHEDULE A1)</t>
  </si>
  <si>
    <t>3.</t>
  </si>
  <si>
    <t>GOVERNMENT PAYMENTS</t>
  </si>
  <si>
    <t>CASH VALUE OF LIFE INSURANCE</t>
  </si>
  <si>
    <t xml:space="preserve"> (SCHEDULE A2)</t>
  </si>
  <si>
    <t>4.</t>
  </si>
  <si>
    <t>5.</t>
  </si>
  <si>
    <t xml:space="preserve"> UNITS</t>
  </si>
  <si>
    <t xml:space="preserve">  WT.</t>
  </si>
  <si>
    <t>$/UNIT</t>
  </si>
  <si>
    <t>CONTRACT</t>
  </si>
  <si>
    <t>6.</t>
  </si>
  <si>
    <t xml:space="preserve">TOTAL  </t>
  </si>
  <si>
    <t xml:space="preserve">TOTAL   </t>
  </si>
  <si>
    <t>7.</t>
  </si>
  <si>
    <t>TOTAL CASH FARM RCPTS.</t>
  </si>
  <si>
    <t xml:space="preserve">  PRINCIPAL DUE ON INTERMEDIATE TERM DEBT (NEXT 12 MOS.)</t>
  </si>
  <si>
    <t>TOTAL CASH FARM INCOME</t>
  </si>
  <si>
    <t>8.</t>
  </si>
  <si>
    <t>NON-FARM INCOME</t>
  </si>
  <si>
    <t xml:space="preserve">  PRINCIPAL DUE ON LONG TERM DEBT (NEXT 12 MOS.)</t>
  </si>
  <si>
    <t>SCHEDULE A3:  STORED GRAIN &amp; FEED</t>
  </si>
  <si>
    <t>SCHED A6:  INVESTMENT IN GROWING CROPS</t>
  </si>
  <si>
    <t xml:space="preserve">  ACCRUED INTEREST DUE ON INTERMEDIATE TERM DEBT</t>
  </si>
  <si>
    <t>10.</t>
  </si>
  <si>
    <t>OTHER BORROWINGS</t>
  </si>
  <si>
    <t xml:space="preserve">  ACCRUED INTEREST DUE ON LONG TERM DEBT</t>
  </si>
  <si>
    <t>11.</t>
  </si>
  <si>
    <t>TOTAL CASH RECEIPTS</t>
  </si>
  <si>
    <t>DESCRIPTION</t>
  </si>
  <si>
    <t>UNITS</t>
  </si>
  <si>
    <t># ACRES</t>
  </si>
  <si>
    <t>ADDITIONAL GRAIN INVENTORY</t>
  </si>
  <si>
    <t xml:space="preserve"> (SCHEDULE A3) </t>
  </si>
  <si>
    <t>NOTES TO:</t>
  </si>
  <si>
    <t>DUE</t>
  </si>
  <si>
    <t xml:space="preserve"> RATE</t>
  </si>
  <si>
    <t xml:space="preserve"> PRIN. BAL.</t>
  </si>
  <si>
    <t>INT.</t>
  </si>
  <si>
    <t>TOTAL LIABILITIES</t>
  </si>
  <si>
    <t>EXPENDITURES</t>
  </si>
  <si>
    <t>12.</t>
  </si>
  <si>
    <t>CHEMICALS</t>
  </si>
  <si>
    <t>ADDITIONAL LIVESTOCK</t>
  </si>
  <si>
    <t xml:space="preserve"> (SCHEDULE A4)</t>
  </si>
  <si>
    <t>--FARM EXPENSES--</t>
  </si>
  <si>
    <t>13.</t>
  </si>
  <si>
    <t>CUSTOM HIRE</t>
  </si>
  <si>
    <t>AMOUNT USED ON THE FARM</t>
  </si>
  <si>
    <t xml:space="preserve">INVESTMENT IN GROWING CROPS </t>
  </si>
  <si>
    <t xml:space="preserve"> (SCHEDULE A6)   </t>
  </si>
  <si>
    <t>14.</t>
  </si>
  <si>
    <t>FEED PURCHASED</t>
  </si>
  <si>
    <t>SUPPLIES &amp; PREPAID EXPENSES</t>
  </si>
  <si>
    <t xml:space="preserve"> (SCHEDULE A7)    </t>
  </si>
  <si>
    <t>15.</t>
  </si>
  <si>
    <t>FERTILIZERS &amp; LIME</t>
  </si>
  <si>
    <t>16.</t>
  </si>
  <si>
    <t>FREIGHT &amp; TRUCKING</t>
  </si>
  <si>
    <t xml:space="preserve">TOTAL CURRENT ASSETS  </t>
  </si>
  <si>
    <t>OTHER</t>
  </si>
  <si>
    <t>17.</t>
  </si>
  <si>
    <t>GASOLINE, FUEL, &amp; OIL</t>
  </si>
  <si>
    <t xml:space="preserve">            ADVANCE</t>
  </si>
  <si>
    <t>SCHEDULE A4:  FEEDER LIVESTOCK</t>
  </si>
  <si>
    <t>18.</t>
  </si>
  <si>
    <t>INSURANCE</t>
  </si>
  <si>
    <t xml:space="preserve">          REMAINDER</t>
  </si>
  <si>
    <t>19.</t>
  </si>
  <si>
    <t>INTEREST</t>
  </si>
  <si>
    <t>VALUE</t>
  </si>
  <si>
    <t xml:space="preserve">VALUE   </t>
  </si>
  <si>
    <t>20.</t>
  </si>
  <si>
    <t>LABOR</t>
  </si>
  <si>
    <t>INTERMEDIATE ASSETS</t>
  </si>
  <si>
    <t xml:space="preserve">  INTERMEDIATE LIABILITIES</t>
  </si>
  <si>
    <t>21.</t>
  </si>
  <si>
    <t>RENT OR LEASE</t>
  </si>
  <si>
    <t>22.</t>
  </si>
  <si>
    <t>REPAIRS &amp; MAINTENANCE</t>
  </si>
  <si>
    <t>SCHED A7:  SUPPLIES / PREPAID EXPENSES</t>
  </si>
  <si>
    <t xml:space="preserve"> BREEDING LIVESTOCK</t>
  </si>
  <si>
    <t>WT</t>
  </si>
  <si>
    <t xml:space="preserve"> $/UNIT</t>
  </si>
  <si>
    <t>PRIN. DUE</t>
  </si>
  <si>
    <t>23.</t>
  </si>
  <si>
    <t>SEEDS</t>
  </si>
  <si>
    <t>BALANCE</t>
  </si>
  <si>
    <t>12 MONTHS</t>
  </si>
  <si>
    <t>24.</t>
  </si>
  <si>
    <t>STORAGE &amp; WAREHOUSING</t>
  </si>
  <si>
    <t>QUANTITY</t>
  </si>
  <si>
    <t>25.</t>
  </si>
  <si>
    <t>SUPPLIES</t>
  </si>
  <si>
    <t>???</t>
  </si>
  <si>
    <t>26.</t>
  </si>
  <si>
    <t>TAXES (EXCLUDING INCOME TAX)</t>
  </si>
  <si>
    <t>27.</t>
  </si>
  <si>
    <t>UTILITIES</t>
  </si>
  <si>
    <t>ADDITIONAL BREEDING LIVESTOCK</t>
  </si>
  <si>
    <t xml:space="preserve"> (SCHEDULE A5)</t>
  </si>
  <si>
    <t>28.</t>
  </si>
  <si>
    <t>VETERINARY, BREEDING, &amp; MEDICINE</t>
  </si>
  <si>
    <t>29.</t>
  </si>
  <si>
    <t>LIVESTOCK PURCHASES</t>
  </si>
  <si>
    <t>30.</t>
  </si>
  <si>
    <t>SCHEDULE A5:  BREEDING LIVESTOCK</t>
  </si>
  <si>
    <t xml:space="preserve">OTHER INTERMEDIATE TERM ASSETS </t>
  </si>
  <si>
    <t xml:space="preserve"> (SCHEDULE B1)</t>
  </si>
  <si>
    <t>TOTAL CASH FARM OPERATING EXPENSE</t>
  </si>
  <si>
    <t>TOTAL CASH FARM EXPENSE</t>
  </si>
  <si>
    <t xml:space="preserve">EQUIPMENT </t>
  </si>
  <si>
    <t xml:space="preserve"> (SCHEDULE A8)</t>
  </si>
  <si>
    <t>32.</t>
  </si>
  <si>
    <t>VEHICLES</t>
  </si>
  <si>
    <t xml:space="preserve">  ADDITIONAL INTERMEDIATE LIABILITIES</t>
  </si>
  <si>
    <t xml:space="preserve">   (SCHEDULE B4)</t>
  </si>
  <si>
    <t>LIVING EXPENSE</t>
  </si>
  <si>
    <t>34.</t>
  </si>
  <si>
    <t>INCOME TAXES</t>
  </si>
  <si>
    <t>35.</t>
  </si>
  <si>
    <t>CAPITAL PURCHASES</t>
  </si>
  <si>
    <t>36.</t>
  </si>
  <si>
    <t>DEBT PAYMENTS (PRINCIPAL)</t>
  </si>
  <si>
    <t>NET FARM INCOME FROM OPERATIONS</t>
  </si>
  <si>
    <t>37.</t>
  </si>
  <si>
    <t>TOTAL EXPENDITURES</t>
  </si>
  <si>
    <t xml:space="preserve">  SUB TOTAL FARM EQUIPMENT</t>
  </si>
  <si>
    <t>LONG TERM ASSETS</t>
  </si>
  <si>
    <t xml:space="preserve">  LONG TERM LIABILITIES</t>
  </si>
  <si>
    <t>GAIN OR LOSS ON CAPITAL SALES</t>
  </si>
  <si>
    <t>ORIGINAL</t>
  </si>
  <si>
    <t>NET FARM INCOME</t>
  </si>
  <si>
    <t>HOW TITLED</t>
  </si>
  <si>
    <t>--NON-FARM INCOME--</t>
  </si>
  <si>
    <t>40.</t>
  </si>
  <si>
    <t>LOAN BALANCE</t>
  </si>
  <si>
    <t>SALARY/WAGES</t>
  </si>
  <si>
    <t xml:space="preserve">   SUB TOTAL FARM VEHICLES</t>
  </si>
  <si>
    <t>PROJECTED ENDING INVENTORIES AS OF :</t>
  </si>
  <si>
    <t xml:space="preserve"> MKT LIVESTOCK:  </t>
  </si>
  <si>
    <t xml:space="preserve">ACCR'D INTEREST:  </t>
  </si>
  <si>
    <t>ADDITIONAL ACREAGE</t>
  </si>
  <si>
    <t xml:space="preserve"> (SCHEDULE B5)</t>
  </si>
  <si>
    <t>CASH INCOME TAX EXPENSE</t>
  </si>
  <si>
    <t xml:space="preserve">  SIGNED:</t>
  </si>
  <si>
    <t xml:space="preserve">DATED:  </t>
  </si>
  <si>
    <t>SCHEDULE B1:  OTHER INTERMEDIATE ASSETS</t>
  </si>
  <si>
    <t>SCHEDULE B3:  CURRENT LIABILITIES</t>
  </si>
  <si>
    <t>OTHER LONG TERM ASSETS</t>
  </si>
  <si>
    <t xml:space="preserve"> (SCHEDULE B2)</t>
  </si>
  <si>
    <t>ACCRUED</t>
  </si>
  <si>
    <t xml:space="preserve">OWED TO </t>
  </si>
  <si>
    <t>RATE</t>
  </si>
  <si>
    <t>TOTAL ACRES FARMED</t>
  </si>
  <si>
    <t>SUB TOTAL PERSONAL VEHICLES</t>
  </si>
  <si>
    <t>NON-FARM ASSETS</t>
  </si>
  <si>
    <t xml:space="preserve">  (SCHEDULE B6)</t>
  </si>
  <si>
    <t>FARMERS SHARE</t>
  </si>
  <si>
    <t>Avg. Yld.</t>
  </si>
  <si>
    <t xml:space="preserve">    GRAND TOTAL</t>
  </si>
  <si>
    <t>FAMILY LIVING</t>
  </si>
  <si>
    <t>NET INCOME</t>
  </si>
  <si>
    <t>SCHEDULE B2:  OTHER LONG TERM ASSETS</t>
  </si>
  <si>
    <t>SCHEDULE B4:  INTERMEDIATE LIABILITIES</t>
  </si>
  <si>
    <t>TOTAL  LONG TERM  ASSETS</t>
  </si>
  <si>
    <t xml:space="preserve">TOTAL  INTERMEDIATE  ASSETS </t>
  </si>
  <si>
    <t>PRIN. DUE  12 MONTHS</t>
  </si>
  <si>
    <t>TOTAL PRODUCED</t>
  </si>
  <si>
    <t>AVAILABLE FOR SALE</t>
  </si>
  <si>
    <t>ESTIMATED PRICE/UNIT</t>
  </si>
  <si>
    <t>VAL. OF PROD. FOR SALE</t>
  </si>
  <si>
    <t xml:space="preserve"> TOTAL CCC PAYMENTS</t>
  </si>
  <si>
    <t>VALUE OF GRAIN</t>
  </si>
  <si>
    <t xml:space="preserve">  TOTAL CURRENT LIABILITIES</t>
  </si>
  <si>
    <t>ALLIANCE</t>
  </si>
  <si>
    <t xml:space="preserve">  ADD. CURRENT LIABILITIES</t>
  </si>
  <si>
    <t xml:space="preserve"> (SCHEDULE B3)</t>
  </si>
  <si>
    <t xml:space="preserve">  OTHER REAL ESTATE DEBTS </t>
  </si>
  <si>
    <t>(SCHEDULE B7)</t>
  </si>
  <si>
    <r>
      <t xml:space="preserve">   </t>
    </r>
    <r>
      <rPr>
        <u/>
        <sz val="12"/>
        <color indexed="8"/>
        <rFont val="Arial"/>
        <family val="2"/>
      </rPr>
      <t xml:space="preserve"> ACCOUNTS PAYABLE &amp; OPEN ACCOUNTS</t>
    </r>
  </si>
  <si>
    <t>DATE  ____________</t>
  </si>
  <si>
    <t>By my signature on this form, I hereby acknowledge that the information contained in this financial statement is provided for the purpose of obtaining credit from Alliance Bank.  It is understood that Alliance will rely on the information provided in making its credit decision.  Those signing this statement warrant and represent the information herein submitted is true and correct in all respects and Alliance may consider this representation continuing until written notice to the contrary is received by Alliance from the undersigned.  Alliance is authorized to make all inquiries it deems necessary to verify the accuracy of the statements herein made, or in its discretion, to further determine the undersigned's credit standing.  Alliance is hereby authorized to answer any questions from third parties concerning the undersigned's experience with Alliance.</t>
  </si>
  <si>
    <r>
      <t>**</t>
    </r>
    <r>
      <rPr>
        <i/>
        <sz val="12"/>
        <color indexed="8"/>
        <rFont val="Arial"/>
        <family val="2"/>
      </rPr>
      <t>NOTE:</t>
    </r>
    <r>
      <rPr>
        <sz val="12"/>
        <color indexed="8"/>
        <rFont val="Arial"/>
        <family val="2"/>
      </rPr>
      <t xml:space="preserve">  Use these forms only for information which does not fit on the main Balance Sheet form!</t>
    </r>
  </si>
  <si>
    <t>FARM EQUIPMENT</t>
  </si>
  <si>
    <t>NAEDA VALUATION ADJUSTMENT</t>
  </si>
  <si>
    <t xml:space="preserve">TOTALS  </t>
  </si>
  <si>
    <t xml:space="preserve"> FSA YLD</t>
  </si>
  <si>
    <t xml:space="preserve">FSA BASE </t>
  </si>
  <si>
    <t>________</t>
  </si>
  <si>
    <t>(MY SHARE)</t>
  </si>
  <si>
    <t>SUBJECT TO LIMIT</t>
  </si>
  <si>
    <t>____________</t>
  </si>
  <si>
    <t>(From Current Balance Sheet for 1 Year)</t>
  </si>
  <si>
    <t>MONTH:</t>
  </si>
  <si>
    <t>ACC'TS REC.:</t>
  </si>
  <si>
    <t>ACCT'S PAY.:</t>
  </si>
  <si>
    <t>PREPAID  EXPENSES:</t>
  </si>
  <si>
    <t>DATE OF LAST YEAR'S BALANCE SHEET</t>
  </si>
  <si>
    <t>DATE OF THIS YEAR'S BALANCE SHEET</t>
  </si>
  <si>
    <t>SUM LINES 1 THRU 7</t>
  </si>
  <si>
    <t>DEPRECIATION</t>
  </si>
  <si>
    <t>CAR &amp; TRUCK EXPENSE</t>
  </si>
  <si>
    <t>CONSERVATION EXPENSES</t>
  </si>
  <si>
    <t>EMPLOYEE BENEFIT PROGRAMS</t>
  </si>
  <si>
    <t>COINCIDES WITH TAX FORM SCH. F</t>
  </si>
  <si>
    <t>PENSION &amp; PROFIT SHARING PLANS</t>
  </si>
  <si>
    <t>INTEREST/DIVIDEND INCOME</t>
  </si>
  <si>
    <t>--INCOME TAX &amp; LIVING EXPENSES--</t>
  </si>
  <si>
    <t>SUM LINES 9 THRU 31</t>
  </si>
  <si>
    <t>LINE 8 - LINE 32</t>
  </si>
  <si>
    <t>LINE 33 - LINE 34</t>
  </si>
  <si>
    <t>EXTRAORDINARY ITEMS (i.e. COLLEGE)</t>
  </si>
  <si>
    <t>LINE 35 + 36 + 37 + 38 - 39 - 40 - 41</t>
  </si>
  <si>
    <t xml:space="preserve">                                         *****IMPORTANT*****</t>
  </si>
  <si>
    <t>Please use this space to detail any capital purchases and/or sales since your last financial statement.</t>
  </si>
  <si>
    <t>Examples:  Traded 4020 tractor for 4430 ($18,000 "boot")                   Built pole barn  ($16,000 cost)                      Sold grain wagon  ($2,000)</t>
  </si>
  <si>
    <t xml:space="preserve">        ARE YOU A DEFENDANT IN A LEGAL ACTION, OR HAVE JUDGMENTS OR MECHANIC'S LIENS OUTSTANDING?    </t>
  </si>
  <si>
    <t xml:space="preserve">        HAS THE BORROWER EVER BEEN INVOLVED IN BANKRUPTCY?     </t>
  </si>
  <si>
    <t xml:space="preserve">        HAVE YOU FILED ALL NECESSARY STATE &amp; FEDERAL INCOME TAX RETURNS?</t>
  </si>
  <si>
    <t xml:space="preserve">        ARE ANY TAXES DELINQUENT OR UNDER DISPUTE?    </t>
  </si>
  <si>
    <t>SIGNATURE _____________________________________________________________________</t>
  </si>
  <si>
    <t>To obtain and maintain credit from time to time, in any form whatsoever, with Alliance Bank (Alliance), for claims and demands against the undersigned, the undersigned submits this information as being a true and accurate statement of his/hers/its financial condition on the date signed, and agrees that if any change occurs that materially reduces the means and ability to pay all claims or demands against them, the undersigned will immediately notify Alliance Bank.  Unless Alliance is so notified it may continue to rely upon the statement herein given as a true and accurate statement of the financial condition of the undersigned.  Alliance is hereby authorized to make any and all inquiries it deems necessary to verify the accuracy of the statements herein made.  Alliance is further authorized to answer any questions from third parties concerning the undersigned's experience with Alliance.</t>
  </si>
  <si>
    <t xml:space="preserve">                    EARNINGS STATEMENT &amp; CAPITAL PURCHASES SUMMARY FOR:  __________________________________________</t>
  </si>
  <si>
    <t>I AM THE OWNER OF THE PROPERTY DESCRIBED ABOVE  AND HEREBY  AGREE THAT THESE ITEMS ARE  GIVEN AS  COLLATERAL FOR CREDIT OBTAINED FROM ALLIANCE BANK.  I FURTHER AGREE THAT THE  ABOVE DESCRIPTION  OF COLLATERAL  SERVES  AS  AN  EXHIBIT OR  SUPPLEMENT TO ALL SECURITY AGREEMENTS COVERING SAID PROPERTY</t>
  </si>
  <si>
    <t>SIGNATURE _______________________________________________  DATE  ____________</t>
  </si>
  <si>
    <t>SIGNED__________________________________________________________________________  DATED  ________________________</t>
  </si>
  <si>
    <r>
      <t>Prepared for</t>
    </r>
    <r>
      <rPr>
        <b/>
        <sz val="14"/>
        <color indexed="57"/>
        <rFont val="Baskerville Old Face"/>
        <family val="1"/>
      </rPr>
      <t xml:space="preserve"> </t>
    </r>
    <r>
      <rPr>
        <b/>
        <sz val="14"/>
        <rFont val="Baskerville Old Face"/>
        <family val="1"/>
      </rPr>
      <t xml:space="preserve">ALLIANCE BANK           </t>
    </r>
  </si>
  <si>
    <t>INVESTMENT</t>
  </si>
  <si>
    <t>CURRENT BALANCE</t>
  </si>
  <si>
    <t xml:space="preserve">  TOTAL  INTERMEDIATE  LIABILITIES</t>
  </si>
  <si>
    <t>TOTAL  LONG TERM  LIABILITIES</t>
  </si>
  <si>
    <t xml:space="preserve">BALANCE SHEET OF:   </t>
  </si>
  <si>
    <t xml:space="preserve">DATED: </t>
  </si>
  <si>
    <t xml:space="preserve">ACREAGE PLAN OF: </t>
  </si>
  <si>
    <t xml:space="preserve">CASH FLOW LOAN PROJECTION FOR: </t>
  </si>
  <si>
    <t>STORED GRAIN:</t>
  </si>
  <si>
    <t>SIGNATURE ___________________________________________________  DATE  _________________</t>
  </si>
  <si>
    <t>ACCRUED INTEREST</t>
  </si>
  <si>
    <t xml:space="preserve">E-MAIL ADDRESS </t>
  </si>
  <si>
    <t xml:space="preserve">ANY OFF FARM EMPLOYMENT </t>
  </si>
  <si>
    <t xml:space="preserve">BIRTH DATE </t>
  </si>
  <si>
    <t xml:space="preserve">SS # </t>
  </si>
  <si>
    <t xml:space="preserve">CELL PHONE </t>
  </si>
  <si>
    <t xml:space="preserve">    ANNUAL INCOME </t>
  </si>
  <si>
    <r>
      <t>OWNERS NAMES</t>
    </r>
    <r>
      <rPr>
        <sz val="14"/>
        <rFont val="Arial"/>
        <family val="2"/>
      </rPr>
      <t xml:space="preserve"> </t>
    </r>
    <r>
      <rPr>
        <b/>
        <sz val="14"/>
        <rFont val="Arial"/>
        <family val="2"/>
      </rPr>
      <t>/</t>
    </r>
    <r>
      <rPr>
        <sz val="10"/>
        <rFont val="Arial"/>
        <family val="2"/>
      </rPr>
      <t xml:space="preserve"> % OWNERSHIP  </t>
    </r>
  </si>
  <si>
    <r>
      <t xml:space="preserve">                                                        </t>
    </r>
    <r>
      <rPr>
        <b/>
        <sz val="14"/>
        <rFont val="Arial"/>
        <family val="2"/>
      </rPr>
      <t>/</t>
    </r>
  </si>
  <si>
    <r>
      <t xml:space="preserve">                                                                    </t>
    </r>
    <r>
      <rPr>
        <b/>
        <sz val="14"/>
        <rFont val="Arial"/>
        <family val="2"/>
      </rPr>
      <t>/</t>
    </r>
  </si>
  <si>
    <t xml:space="preserve">  DOWN PAYMENT AVAILABLE </t>
  </si>
  <si>
    <t xml:space="preserve">REQUESTED TERM IN YEARS </t>
  </si>
  <si>
    <t xml:space="preserve">PURCHASE PRICE </t>
  </si>
  <si>
    <t xml:space="preserve">PAYMENT SCHEDULE </t>
  </si>
  <si>
    <t>Federal regulation requires financial institutions to obtain, verify and record information about the Beneficial Ownership of legal entity clients.</t>
  </si>
  <si>
    <t>AGRICULTURAL LOAN APPLICATION</t>
  </si>
  <si>
    <t>Double click on the image below to complete the Certification Regarding Beneficial Owners of Legal Entity Customers.  The form will open in your pdf program.  Once you have completed the form, close of out the pdf program.  The form will save automatically.</t>
  </si>
  <si>
    <t>P&amp;I Payment</t>
  </si>
  <si>
    <t>Rent/Acre</t>
  </si>
  <si>
    <t>Corn</t>
  </si>
  <si>
    <t>Beans</t>
  </si>
  <si>
    <t>Popcorn</t>
  </si>
  <si>
    <t>Previous year avg yield</t>
  </si>
  <si>
    <t>COST PER ACRE:</t>
  </si>
  <si>
    <t>Environment Risk Assessment</t>
  </si>
  <si>
    <t>Current Site Owner</t>
  </si>
  <si>
    <t>Site Address</t>
  </si>
  <si>
    <t>Site County, Township</t>
  </si>
  <si>
    <t>Section, and Range</t>
  </si>
  <si>
    <t>Short Legal Description</t>
  </si>
  <si>
    <t>Tax Parcel Number</t>
  </si>
  <si>
    <t>Borrower</t>
  </si>
  <si>
    <t>Yes</t>
  </si>
  <si>
    <t>None Observed</t>
  </si>
  <si>
    <t>Has the property ever been used for the production or exploration of petroleum?</t>
  </si>
  <si>
    <t xml:space="preserve">Has the property or an adjoining property ever been used as a gas station or commercial activity </t>
  </si>
  <si>
    <t>that stored large amounts of solvents, pesticides or other chemicals.</t>
  </si>
  <si>
    <t>Has the property ever been used as a base location for an aerial crop spraying or dusting service</t>
  </si>
  <si>
    <t>Has the property or an adjoining property ever  been used for industrial production?</t>
  </si>
  <si>
    <t xml:space="preserve">Has the property or an adjoining property ever been used as a junkyard or landfill where </t>
  </si>
  <si>
    <t>drums/containers of chemicals were buried?</t>
  </si>
  <si>
    <t>Are there any abandoned or discarded automobiles, machinery or tires located on the property?</t>
  </si>
  <si>
    <t>Are there any lagoons, ponds or other liquid holding facilities present on the property?</t>
  </si>
  <si>
    <t>Completed By:</t>
  </si>
  <si>
    <t>Date:</t>
  </si>
  <si>
    <t>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</si>
</sst>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quot;$&quot;#,##0"/>
    <numFmt numFmtId="166" formatCode="&quot;$&quot;#,##0.00"/>
    <numFmt numFmtId="167" formatCode="mm/dd/yy;@"/>
    <numFmt numFmtId="168" formatCode="[$-409]mmm\-yy;@"/>
  </numFmts>
  <fonts count="48">
    <font>
      <sz val="12"/>
      <name val="Arial MT"/>
    </font>
    <font>
      <b/>
      <sz val="10"/>
      <name val="Arial"/>
    </font>
    <font>
      <sz val="12"/>
      <name val="Arial"/>
      <family val="2"/>
    </font>
    <font>
      <sz val="12"/>
      <color indexed="8"/>
      <name val="Arial"/>
      <family val="2"/>
    </font>
    <font>
      <sz val="10"/>
      <color indexed="8"/>
      <name val="Arial"/>
      <family val="2"/>
    </font>
    <font>
      <sz val="8"/>
      <color indexed="8"/>
      <name val="Arial"/>
      <family val="2"/>
    </font>
    <font>
      <u/>
      <sz val="12"/>
      <color indexed="8"/>
      <name val="Arial"/>
      <family val="2"/>
    </font>
    <font>
      <sz val="6"/>
      <color indexed="8"/>
      <name val="Arial"/>
      <family val="2"/>
    </font>
    <font>
      <b/>
      <sz val="14"/>
      <color indexed="8"/>
      <name val="Arial"/>
      <family val="2"/>
    </font>
    <font>
      <sz val="14"/>
      <color indexed="8"/>
      <name val="Arial"/>
      <family val="2"/>
    </font>
    <font>
      <sz val="10"/>
      <name val="Arial"/>
      <family val="2"/>
    </font>
    <font>
      <b/>
      <u/>
      <sz val="10"/>
      <name val="Arial"/>
      <family val="2"/>
    </font>
    <font>
      <b/>
      <sz val="12"/>
      <name val="Arial"/>
      <family val="2"/>
    </font>
    <font>
      <u/>
      <sz val="10"/>
      <name val="Arial"/>
      <family val="2"/>
    </font>
    <font>
      <sz val="8"/>
      <name val="Arial"/>
      <family val="2"/>
    </font>
    <font>
      <sz val="14"/>
      <name val="Arial"/>
      <family val="2"/>
    </font>
    <font>
      <sz val="8"/>
      <name val="Arial MT"/>
    </font>
    <font>
      <sz val="12"/>
      <name val="Arial MT"/>
    </font>
    <font>
      <sz val="11"/>
      <color indexed="8"/>
      <name val="Arial"/>
      <family val="2"/>
    </font>
    <font>
      <sz val="9"/>
      <color indexed="8"/>
      <name val="Arial"/>
      <family val="2"/>
    </font>
    <font>
      <b/>
      <sz val="12"/>
      <color indexed="8"/>
      <name val="Arial"/>
      <family val="2"/>
    </font>
    <font>
      <b/>
      <sz val="14"/>
      <name val="Arial"/>
      <family val="2"/>
    </font>
    <font>
      <b/>
      <sz val="10"/>
      <color indexed="8"/>
      <name val="Arial"/>
      <family val="2"/>
    </font>
    <font>
      <b/>
      <sz val="36"/>
      <name val="Arial MT"/>
    </font>
    <font>
      <b/>
      <sz val="11"/>
      <color indexed="8"/>
      <name val="Arial"/>
      <family val="2"/>
    </font>
    <font>
      <i/>
      <sz val="12"/>
      <color indexed="8"/>
      <name val="Arial"/>
      <family val="2"/>
    </font>
    <font>
      <sz val="12"/>
      <color indexed="8"/>
      <name val="Arial"/>
      <family val="2"/>
    </font>
    <font>
      <b/>
      <sz val="8"/>
      <color indexed="8"/>
      <name val="Arial"/>
      <family val="2"/>
    </font>
    <font>
      <b/>
      <u/>
      <sz val="12"/>
      <color indexed="8"/>
      <name val="Arial"/>
      <family val="2"/>
    </font>
    <font>
      <sz val="14"/>
      <name val="Arial MT"/>
    </font>
    <font>
      <b/>
      <sz val="14"/>
      <name val="Arial MT"/>
    </font>
    <font>
      <sz val="10"/>
      <name val="Arial"/>
      <family val="2"/>
    </font>
    <font>
      <sz val="14"/>
      <name val="Baskerville Old Face"/>
      <family val="1"/>
    </font>
    <font>
      <b/>
      <sz val="14"/>
      <color indexed="57"/>
      <name val="Baskerville Old Face"/>
      <family val="1"/>
    </font>
    <font>
      <b/>
      <sz val="14"/>
      <name val="Baskerville Old Face"/>
      <family val="1"/>
    </font>
    <font>
      <sz val="12"/>
      <color indexed="8"/>
      <name val="Baskerville Old Face"/>
      <family val="1"/>
    </font>
    <font>
      <u/>
      <sz val="16"/>
      <name val="Arial MT"/>
    </font>
    <font>
      <sz val="16"/>
      <name val="Arial MT"/>
    </font>
    <font>
      <sz val="8"/>
      <color indexed="8"/>
      <name val="Arial"/>
      <family val="2"/>
    </font>
    <font>
      <sz val="8"/>
      <name val="Arial"/>
      <family val="2"/>
    </font>
    <font>
      <b/>
      <sz val="10"/>
      <name val="Arial"/>
      <family val="2"/>
    </font>
    <font>
      <b/>
      <i/>
      <sz val="11"/>
      <name val="Arial MT"/>
    </font>
    <font>
      <i/>
      <sz val="11"/>
      <color rgb="FFFF0000"/>
      <name val="Arial MT"/>
    </font>
    <font>
      <sz val="8"/>
      <color rgb="FF000000"/>
      <name val="Tahoma"/>
      <family val="2"/>
    </font>
    <font>
      <u/>
      <sz val="16"/>
      <name val="Arial"/>
      <family val="2"/>
    </font>
    <font>
      <sz val="11"/>
      <name val="Arial"/>
      <family val="2"/>
    </font>
    <font>
      <i/>
      <sz val="9"/>
      <name val="Arial"/>
      <family val="2"/>
    </font>
    <font>
      <sz val="12"/>
      <name val="Times New Roman"/>
      <family val="1"/>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22"/>
      </patternFill>
    </fill>
    <fill>
      <patternFill patternType="solid">
        <fgColor indexed="42"/>
        <bgColor indexed="64"/>
      </patternFill>
    </fill>
    <fill>
      <patternFill patternType="solid">
        <fgColor theme="0"/>
        <bgColor indexed="64"/>
      </patternFill>
    </fill>
    <fill>
      <patternFill patternType="solid">
        <fgColor theme="0"/>
        <bgColor indexed="22"/>
      </patternFill>
    </fill>
  </fills>
  <borders count="65">
    <border>
      <left/>
      <right/>
      <top/>
      <bottom/>
      <diagonal/>
    </border>
    <border>
      <left style="thin">
        <color indexed="8"/>
      </left>
      <right/>
      <top/>
      <bottom/>
      <diagonal/>
    </border>
    <border>
      <left style="thin">
        <color indexed="8"/>
      </left>
      <right/>
      <top style="thin">
        <color indexed="8"/>
      </top>
      <bottom/>
      <diagonal/>
    </border>
    <border>
      <left/>
      <right/>
      <top style="thin">
        <color indexed="8"/>
      </top>
      <bottom/>
      <diagonal/>
    </border>
    <border>
      <left style="thin">
        <color indexed="8"/>
      </left>
      <right/>
      <top style="thick">
        <color indexed="8"/>
      </top>
      <bottom/>
      <diagonal/>
    </border>
    <border>
      <left style="thick">
        <color indexed="8"/>
      </left>
      <right/>
      <top/>
      <bottom/>
      <diagonal/>
    </border>
    <border>
      <left/>
      <right/>
      <top style="thick">
        <color indexed="8"/>
      </top>
      <bottom/>
      <diagonal/>
    </border>
    <border>
      <left style="thick">
        <color indexed="8"/>
      </left>
      <right/>
      <top style="thin">
        <color indexed="8"/>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8"/>
      </right>
      <top style="thin">
        <color indexed="8"/>
      </top>
      <bottom/>
      <diagonal/>
    </border>
    <border>
      <left style="thin">
        <color indexed="64"/>
      </left>
      <right/>
      <top style="thin">
        <color indexed="8"/>
      </top>
      <bottom/>
      <diagonal/>
    </border>
    <border>
      <left style="thin">
        <color indexed="8"/>
      </left>
      <right/>
      <top style="thin">
        <color indexed="64"/>
      </top>
      <bottom style="thin">
        <color indexed="64"/>
      </bottom>
      <diagonal/>
    </border>
    <border>
      <left style="thin">
        <color indexed="8"/>
      </left>
      <right style="thin">
        <color indexed="8"/>
      </right>
      <top/>
      <bottom style="thin">
        <color indexed="64"/>
      </bottom>
      <diagonal/>
    </border>
    <border>
      <left style="thick">
        <color indexed="8"/>
      </left>
      <right/>
      <top style="thick">
        <color indexed="8"/>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8"/>
      </right>
      <top style="thin">
        <color indexed="64"/>
      </top>
      <bottom/>
      <diagonal/>
    </border>
    <border>
      <left style="thin">
        <color indexed="8"/>
      </left>
      <right style="thin">
        <color indexed="64"/>
      </right>
      <top style="thin">
        <color indexed="64"/>
      </top>
      <bottom/>
      <diagonal/>
    </border>
    <border>
      <left/>
      <right style="thin">
        <color indexed="64"/>
      </right>
      <top style="thin">
        <color indexed="8"/>
      </top>
      <bottom/>
      <diagonal/>
    </border>
    <border>
      <left/>
      <right style="thin">
        <color indexed="64"/>
      </right>
      <top/>
      <bottom style="thin">
        <color indexed="8"/>
      </bottom>
      <diagonal/>
    </border>
    <border>
      <left style="thin">
        <color indexed="64"/>
      </left>
      <right style="thin">
        <color indexed="64"/>
      </right>
      <top/>
      <bottom style="thin">
        <color indexed="8"/>
      </bottom>
      <diagonal/>
    </border>
    <border>
      <left style="thin">
        <color indexed="64"/>
      </left>
      <right style="thin">
        <color indexed="64"/>
      </right>
      <top/>
      <bottom style="thick">
        <color indexed="8"/>
      </bottom>
      <diagonal/>
    </border>
    <border>
      <left style="thin">
        <color indexed="8"/>
      </left>
      <right/>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64"/>
      </left>
      <right/>
      <top style="thin">
        <color indexed="8"/>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8"/>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8"/>
      </top>
      <bottom style="thin">
        <color indexed="64"/>
      </bottom>
      <diagonal/>
    </border>
    <border>
      <left/>
      <right/>
      <top style="medium">
        <color indexed="64"/>
      </top>
      <bottom/>
      <diagonal/>
    </border>
    <border>
      <left style="thin">
        <color indexed="64"/>
      </left>
      <right style="thin">
        <color indexed="8"/>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8"/>
      </left>
      <right/>
      <top/>
      <bottom style="thin">
        <color indexed="64"/>
      </bottom>
      <diagonal/>
    </border>
  </borders>
  <cellStyleXfs count="3">
    <xf numFmtId="0" fontId="0" fillId="0" borderId="0"/>
    <xf numFmtId="0" fontId="2" fillId="0" borderId="0"/>
    <xf numFmtId="0" fontId="10" fillId="0" borderId="0"/>
  </cellStyleXfs>
  <cellXfs count="446">
    <xf numFmtId="0" fontId="0" fillId="0" borderId="0" xfId="0"/>
    <xf numFmtId="0" fontId="3" fillId="0" borderId="0" xfId="0" applyFont="1"/>
    <xf numFmtId="0" fontId="3" fillId="2" borderId="0" xfId="0" applyFont="1" applyFill="1"/>
    <xf numFmtId="0" fontId="3" fillId="0" borderId="1" xfId="0" applyFont="1" applyBorder="1"/>
    <xf numFmtId="0" fontId="3" fillId="0" borderId="0" xfId="0" applyFont="1" applyAlignment="1">
      <alignment horizontal="right"/>
    </xf>
    <xf numFmtId="0" fontId="3" fillId="0" borderId="2" xfId="0" applyFont="1" applyBorder="1"/>
    <xf numFmtId="0" fontId="3" fillId="0" borderId="3" xfId="0" applyFont="1" applyBorder="1"/>
    <xf numFmtId="0" fontId="3" fillId="0" borderId="2" xfId="0" applyFont="1" applyBorder="1" applyAlignment="1">
      <alignment horizontal="center"/>
    </xf>
    <xf numFmtId="0" fontId="3" fillId="0" borderId="3" xfId="0" applyFont="1" applyBorder="1" applyAlignment="1">
      <alignment horizontal="center"/>
    </xf>
    <xf numFmtId="0" fontId="3" fillId="0" borderId="1" xfId="0" applyFont="1" applyBorder="1" applyAlignment="1">
      <alignment horizontal="center"/>
    </xf>
    <xf numFmtId="0" fontId="3" fillId="0" borderId="0" xfId="0" applyFont="1" applyAlignment="1">
      <alignment horizontal="center"/>
    </xf>
    <xf numFmtId="0" fontId="6" fillId="0" borderId="0" xfId="0" applyFont="1" applyAlignment="1">
      <alignment horizontal="center"/>
    </xf>
    <xf numFmtId="0" fontId="3" fillId="0" borderId="4" xfId="0" applyFont="1" applyBorder="1"/>
    <xf numFmtId="0" fontId="3" fillId="0" borderId="5" xfId="0" applyFont="1" applyBorder="1"/>
    <xf numFmtId="0" fontId="3" fillId="0" borderId="6" xfId="0" applyFont="1" applyBorder="1"/>
    <xf numFmtId="0" fontId="3" fillId="0" borderId="3" xfId="0" applyFont="1" applyBorder="1" applyAlignment="1">
      <alignment horizontal="right"/>
    </xf>
    <xf numFmtId="0" fontId="4" fillId="0" borderId="0" xfId="0" applyFont="1"/>
    <xf numFmtId="0" fontId="3" fillId="0" borderId="7" xfId="0" applyFont="1" applyBorder="1"/>
    <xf numFmtId="0" fontId="3" fillId="0" borderId="2" xfId="0" applyFont="1" applyBorder="1" applyAlignment="1">
      <alignment horizontal="left"/>
    </xf>
    <xf numFmtId="0" fontId="3" fillId="0" borderId="0" xfId="0" applyFont="1" applyAlignment="1">
      <alignment horizontal="left"/>
    </xf>
    <xf numFmtId="0" fontId="4" fillId="0" borderId="0" xfId="0" applyFont="1" applyAlignment="1">
      <alignment horizontal="left"/>
    </xf>
    <xf numFmtId="0" fontId="3" fillId="0" borderId="1" xfId="0" applyFont="1" applyBorder="1" applyAlignment="1">
      <alignment horizontal="left"/>
    </xf>
    <xf numFmtId="0" fontId="5" fillId="0" borderId="0" xfId="0" applyFont="1" applyAlignment="1">
      <alignment vertical="top"/>
    </xf>
    <xf numFmtId="0" fontId="2" fillId="0" borderId="0" xfId="1" applyAlignment="1">
      <alignment horizontal="centerContinuous"/>
    </xf>
    <xf numFmtId="0" fontId="2" fillId="0" borderId="0" xfId="1"/>
    <xf numFmtId="0" fontId="10" fillId="0" borderId="0" xfId="1" applyFont="1" applyAlignment="1">
      <alignment horizontal="centerContinuous"/>
    </xf>
    <xf numFmtId="0" fontId="10" fillId="0" borderId="0" xfId="1" applyFont="1" applyAlignment="1">
      <alignment horizontal="right"/>
    </xf>
    <xf numFmtId="0" fontId="10" fillId="0" borderId="0" xfId="1" applyFont="1"/>
    <xf numFmtId="0" fontId="11" fillId="0" borderId="0" xfId="1" applyFont="1" applyAlignment="1">
      <alignment horizontal="left" vertical="top"/>
    </xf>
    <xf numFmtId="0" fontId="2" fillId="0" borderId="0" xfId="1" applyAlignment="1">
      <alignment horizontal="center"/>
    </xf>
    <xf numFmtId="0" fontId="2" fillId="0" borderId="3" xfId="1" applyBorder="1"/>
    <xf numFmtId="0" fontId="2" fillId="0" borderId="0" xfId="1" applyAlignment="1">
      <alignment horizontal="right"/>
    </xf>
    <xf numFmtId="0" fontId="2" fillId="0" borderId="3" xfId="1" applyBorder="1" applyAlignment="1">
      <alignment horizontal="center"/>
    </xf>
    <xf numFmtId="0" fontId="10" fillId="0" borderId="3" xfId="1" applyFont="1" applyBorder="1" applyAlignment="1">
      <alignment horizontal="centerContinuous"/>
    </xf>
    <xf numFmtId="0" fontId="10" fillId="0" borderId="3" xfId="1" applyFont="1" applyBorder="1"/>
    <xf numFmtId="0" fontId="11" fillId="0" borderId="0" xfId="1" applyFont="1" applyAlignment="1">
      <alignment vertical="top"/>
    </xf>
    <xf numFmtId="0" fontId="1" fillId="0" borderId="3" xfId="1" applyFont="1" applyBorder="1"/>
    <xf numFmtId="9" fontId="1" fillId="0" borderId="3" xfId="1" applyNumberFormat="1" applyFont="1" applyBorder="1" applyAlignment="1">
      <alignment horizontal="center"/>
    </xf>
    <xf numFmtId="0" fontId="12" fillId="0" borderId="0" xfId="1" applyFont="1"/>
    <xf numFmtId="9" fontId="1" fillId="0" borderId="0" xfId="1" applyNumberFormat="1" applyFont="1" applyAlignment="1">
      <alignment horizontal="left"/>
    </xf>
    <xf numFmtId="9" fontId="1" fillId="0" borderId="0" xfId="1" applyNumberFormat="1" applyFont="1" applyAlignment="1">
      <alignment horizontal="center"/>
    </xf>
    <xf numFmtId="0" fontId="1" fillId="0" borderId="0" xfId="1" applyFont="1"/>
    <xf numFmtId="0" fontId="11" fillId="0" borderId="0" xfId="1" applyFont="1"/>
    <xf numFmtId="0" fontId="13" fillId="0" borderId="0" xfId="1" applyFont="1" applyAlignment="1">
      <alignment horizontal="center"/>
    </xf>
    <xf numFmtId="0" fontId="13" fillId="0" borderId="0" xfId="1" applyFont="1" applyAlignment="1">
      <alignment horizontal="centerContinuous"/>
    </xf>
    <xf numFmtId="0" fontId="14" fillId="0" borderId="0" xfId="1" applyFont="1" applyAlignment="1">
      <alignment horizontal="centerContinuous" vertical="top"/>
    </xf>
    <xf numFmtId="0" fontId="3" fillId="0" borderId="8" xfId="0" applyFont="1" applyBorder="1" applyAlignment="1">
      <alignment horizontal="center"/>
    </xf>
    <xf numFmtId="0" fontId="17" fillId="0" borderId="0" xfId="0" applyFont="1"/>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3" fillId="0" borderId="0" xfId="0" applyFont="1" applyAlignment="1">
      <alignment horizontal="center" wrapText="1"/>
    </xf>
    <xf numFmtId="0" fontId="3" fillId="0" borderId="13" xfId="0" applyFont="1" applyBorder="1"/>
    <xf numFmtId="0" fontId="3" fillId="0" borderId="14" xfId="0" applyFont="1" applyBorder="1"/>
    <xf numFmtId="0" fontId="3" fillId="0" borderId="15" xfId="0" applyFont="1" applyBorder="1"/>
    <xf numFmtId="1" fontId="3" fillId="0" borderId="16" xfId="0" applyNumberFormat="1" applyFont="1" applyBorder="1"/>
    <xf numFmtId="0" fontId="3" fillId="0" borderId="16" xfId="0" applyFont="1" applyBorder="1"/>
    <xf numFmtId="0" fontId="3" fillId="0" borderId="17" xfId="0" applyFont="1" applyBorder="1"/>
    <xf numFmtId="0" fontId="3" fillId="0" borderId="18" xfId="0" applyFont="1" applyBorder="1"/>
    <xf numFmtId="0" fontId="3" fillId="0" borderId="19" xfId="0" applyFont="1" applyBorder="1"/>
    <xf numFmtId="0" fontId="3" fillId="0" borderId="20" xfId="0" applyFont="1" applyBorder="1"/>
    <xf numFmtId="0" fontId="3" fillId="0" borderId="14" xfId="0" applyFont="1" applyBorder="1" applyAlignment="1">
      <alignment horizontal="center"/>
    </xf>
    <xf numFmtId="0" fontId="3" fillId="0" borderId="18" xfId="0" applyFont="1" applyBorder="1" applyAlignment="1">
      <alignment horizontal="center"/>
    </xf>
    <xf numFmtId="0" fontId="4" fillId="0" borderId="16" xfId="0" applyFont="1" applyBorder="1" applyAlignment="1">
      <alignment horizontal="center" wrapText="1"/>
    </xf>
    <xf numFmtId="0" fontId="9" fillId="0" borderId="0" xfId="0" applyFont="1"/>
    <xf numFmtId="0" fontId="3" fillId="0" borderId="16" xfId="0" applyFont="1" applyBorder="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0" fontId="3" fillId="0" borderId="8" xfId="0" applyFont="1" applyBorder="1"/>
    <xf numFmtId="0" fontId="4" fillId="0" borderId="21" xfId="0" applyFont="1" applyBorder="1" applyAlignment="1">
      <alignment horizontal="center"/>
    </xf>
    <xf numFmtId="0" fontId="3" fillId="0" borderId="10" xfId="0" applyFont="1" applyBorder="1" applyAlignment="1">
      <alignment horizontal="left"/>
    </xf>
    <xf numFmtId="0" fontId="3" fillId="0" borderId="11" xfId="0" applyFont="1" applyBorder="1" applyAlignment="1">
      <alignment horizontal="center"/>
    </xf>
    <xf numFmtId="0" fontId="4" fillId="0" borderId="11" xfId="0" applyFont="1" applyBorder="1" applyAlignment="1">
      <alignment horizontal="center"/>
    </xf>
    <xf numFmtId="0" fontId="5" fillId="0" borderId="15" xfId="0" applyFont="1" applyBorder="1" applyAlignment="1">
      <alignment horizontal="center" wrapText="1"/>
    </xf>
    <xf numFmtId="0" fontId="3" fillId="0" borderId="23" xfId="0" applyFont="1" applyBorder="1" applyAlignment="1">
      <alignment horizontal="center"/>
    </xf>
    <xf numFmtId="1" fontId="3" fillId="0" borderId="0" xfId="0" applyNumberFormat="1" applyFont="1"/>
    <xf numFmtId="0" fontId="3" fillId="0" borderId="24" xfId="0" applyFont="1" applyBorder="1"/>
    <xf numFmtId="168" fontId="3" fillId="0" borderId="0" xfId="0" applyNumberFormat="1" applyFont="1"/>
    <xf numFmtId="0" fontId="3" fillId="0" borderId="0" xfId="0" applyFont="1" applyAlignment="1">
      <alignment shrinkToFit="1"/>
    </xf>
    <xf numFmtId="0" fontId="5" fillId="0" borderId="0" xfId="0" applyFont="1" applyAlignment="1">
      <alignment horizontal="center"/>
    </xf>
    <xf numFmtId="1" fontId="3" fillId="3" borderId="25" xfId="0" applyNumberFormat="1" applyFont="1" applyFill="1" applyBorder="1"/>
    <xf numFmtId="165" fontId="3" fillId="3" borderId="26" xfId="0" applyNumberFormat="1" applyFont="1" applyFill="1" applyBorder="1"/>
    <xf numFmtId="165" fontId="3" fillId="0" borderId="0" xfId="0" applyNumberFormat="1" applyFont="1"/>
    <xf numFmtId="1" fontId="3" fillId="0" borderId="1" xfId="0" applyNumberFormat="1" applyFont="1" applyBorder="1"/>
    <xf numFmtId="1" fontId="3" fillId="0" borderId="2" xfId="0" applyNumberFormat="1" applyFont="1" applyBorder="1"/>
    <xf numFmtId="165" fontId="3" fillId="3" borderId="25" xfId="0" applyNumberFormat="1" applyFont="1" applyFill="1" applyBorder="1"/>
    <xf numFmtId="0" fontId="3" fillId="2" borderId="0" xfId="0" applyFont="1" applyFill="1" applyAlignment="1">
      <alignment horizontal="right"/>
    </xf>
    <xf numFmtId="0" fontId="3" fillId="0" borderId="9" xfId="0" applyFont="1" applyBorder="1" applyAlignment="1">
      <alignment horizontal="center"/>
    </xf>
    <xf numFmtId="0" fontId="3" fillId="0" borderId="22" xfId="0" applyFont="1" applyBorder="1"/>
    <xf numFmtId="0" fontId="3" fillId="0" borderId="21" xfId="0" applyFont="1" applyBorder="1"/>
    <xf numFmtId="10" fontId="4" fillId="0" borderId="22" xfId="0" applyNumberFormat="1" applyFont="1" applyBorder="1"/>
    <xf numFmtId="0" fontId="3" fillId="0" borderId="2" xfId="0" applyFont="1" applyBorder="1" applyProtection="1">
      <protection locked="0"/>
    </xf>
    <xf numFmtId="0" fontId="3" fillId="0" borderId="1" xfId="0" applyFont="1" applyBorder="1" applyProtection="1">
      <protection locked="0"/>
    </xf>
    <xf numFmtId="0" fontId="3" fillId="0" borderId="22" xfId="0" applyFont="1" applyBorder="1" applyProtection="1">
      <protection locked="0"/>
    </xf>
    <xf numFmtId="0" fontId="3" fillId="0" borderId="0" xfId="0" applyFont="1" applyProtection="1">
      <protection locked="0"/>
    </xf>
    <xf numFmtId="0" fontId="3" fillId="0" borderId="21" xfId="0" applyFont="1" applyBorder="1" applyProtection="1">
      <protection locked="0"/>
    </xf>
    <xf numFmtId="10" fontId="4" fillId="0" borderId="21" xfId="0" applyNumberFormat="1" applyFont="1" applyBorder="1" applyProtection="1">
      <protection locked="0"/>
    </xf>
    <xf numFmtId="0" fontId="3" fillId="0" borderId="27" xfId="0" applyFont="1" applyBorder="1" applyProtection="1">
      <protection locked="0"/>
    </xf>
    <xf numFmtId="0" fontId="3" fillId="0" borderId="11" xfId="0" applyFont="1" applyBorder="1" applyProtection="1">
      <protection locked="0"/>
    </xf>
    <xf numFmtId="0" fontId="3" fillId="0" borderId="28" xfId="0" applyFont="1" applyBorder="1" applyProtection="1">
      <protection locked="0"/>
    </xf>
    <xf numFmtId="0" fontId="3" fillId="0" borderId="3" xfId="0" applyFont="1" applyBorder="1" applyProtection="1">
      <protection locked="0"/>
    </xf>
    <xf numFmtId="10" fontId="4" fillId="0" borderId="27" xfId="0" applyNumberFormat="1" applyFont="1" applyBorder="1" applyProtection="1">
      <protection locked="0"/>
    </xf>
    <xf numFmtId="0" fontId="3" fillId="0" borderId="29" xfId="0" applyFont="1" applyBorder="1" applyProtection="1">
      <protection locked="0"/>
    </xf>
    <xf numFmtId="0" fontId="3" fillId="0" borderId="30" xfId="0" applyFont="1" applyBorder="1" applyProtection="1">
      <protection locked="0"/>
    </xf>
    <xf numFmtId="166" fontId="3" fillId="0" borderId="22" xfId="0" applyNumberFormat="1" applyFont="1" applyBorder="1" applyProtection="1">
      <protection locked="0"/>
    </xf>
    <xf numFmtId="166" fontId="3" fillId="0" borderId="10" xfId="0" applyNumberFormat="1" applyFont="1" applyBorder="1" applyProtection="1">
      <protection locked="0"/>
    </xf>
    <xf numFmtId="0" fontId="3" fillId="0" borderId="17" xfId="0" applyFont="1" applyBorder="1" applyProtection="1">
      <protection locked="0"/>
    </xf>
    <xf numFmtId="166" fontId="3" fillId="0" borderId="30" xfId="0" applyNumberFormat="1" applyFont="1" applyBorder="1" applyProtection="1">
      <protection locked="0"/>
    </xf>
    <xf numFmtId="0" fontId="3" fillId="0" borderId="9" xfId="0" applyFont="1" applyBorder="1" applyProtection="1">
      <protection locked="0"/>
    </xf>
    <xf numFmtId="166" fontId="3" fillId="0" borderId="16" xfId="0" applyNumberFormat="1" applyFont="1" applyBorder="1" applyProtection="1">
      <protection locked="0"/>
    </xf>
    <xf numFmtId="166" fontId="3" fillId="0" borderId="0" xfId="0" applyNumberFormat="1" applyFont="1" applyProtection="1">
      <protection locked="0"/>
    </xf>
    <xf numFmtId="0" fontId="3" fillId="0" borderId="0" xfId="0" applyFont="1" applyAlignment="1" applyProtection="1">
      <alignment horizontal="right"/>
      <protection locked="0"/>
    </xf>
    <xf numFmtId="0" fontId="5" fillId="0" borderId="9" xfId="0" applyFont="1" applyBorder="1" applyAlignment="1">
      <alignment horizontal="center"/>
    </xf>
    <xf numFmtId="9" fontId="3" fillId="0" borderId="12" xfId="0" applyNumberFormat="1" applyFont="1" applyBorder="1"/>
    <xf numFmtId="166" fontId="3" fillId="0" borderId="2" xfId="0" applyNumberFormat="1" applyFont="1" applyBorder="1" applyProtection="1">
      <protection locked="0"/>
    </xf>
    <xf numFmtId="166" fontId="3" fillId="0" borderId="1" xfId="0" applyNumberFormat="1" applyFont="1" applyBorder="1" applyProtection="1">
      <protection locked="0"/>
    </xf>
    <xf numFmtId="0" fontId="20" fillId="0" borderId="0" xfId="0" applyFont="1"/>
    <xf numFmtId="0" fontId="3" fillId="0" borderId="18" xfId="0" applyFont="1" applyBorder="1" applyAlignment="1">
      <alignment horizontal="centerContinuous"/>
    </xf>
    <xf numFmtId="0" fontId="0" fillId="0" borderId="20" xfId="0" applyBorder="1" applyAlignment="1">
      <alignment horizontal="centerContinuous"/>
    </xf>
    <xf numFmtId="0" fontId="3" fillId="0" borderId="30" xfId="0" applyFont="1" applyBorder="1" applyAlignment="1" applyProtection="1">
      <alignment horizontal="centerContinuous"/>
      <protection locked="0"/>
    </xf>
    <xf numFmtId="0" fontId="3" fillId="0" borderId="31" xfId="0" applyFont="1" applyBorder="1" applyAlignment="1" applyProtection="1">
      <alignment horizontal="centerContinuous"/>
      <protection locked="0"/>
    </xf>
    <xf numFmtId="0" fontId="20" fillId="0" borderId="0" xfId="0" applyFont="1" applyAlignment="1">
      <alignment horizontal="right"/>
    </xf>
    <xf numFmtId="14" fontId="20" fillId="0" borderId="0" xfId="0" applyNumberFormat="1" applyFont="1" applyAlignment="1">
      <alignment horizontal="left"/>
    </xf>
    <xf numFmtId="14" fontId="20" fillId="0" borderId="0" xfId="0" applyNumberFormat="1" applyFont="1"/>
    <xf numFmtId="0" fontId="22" fillId="0" borderId="0" xfId="0" applyFont="1" applyAlignment="1">
      <alignment horizontal="center"/>
    </xf>
    <xf numFmtId="0" fontId="4" fillId="0" borderId="32" xfId="0" applyFont="1" applyBorder="1" applyAlignment="1">
      <alignment horizontal="center" wrapText="1"/>
    </xf>
    <xf numFmtId="0" fontId="5" fillId="0" borderId="33" xfId="0" applyFont="1" applyBorder="1" applyAlignment="1">
      <alignment horizontal="center" wrapText="1"/>
    </xf>
    <xf numFmtId="0" fontId="5" fillId="0" borderId="1" xfId="0" applyFont="1" applyBorder="1" applyAlignment="1">
      <alignment horizontal="center" wrapText="1"/>
    </xf>
    <xf numFmtId="0" fontId="5" fillId="0" borderId="34" xfId="0" applyFont="1" applyBorder="1" applyAlignment="1">
      <alignment horizontal="center" wrapText="1"/>
    </xf>
    <xf numFmtId="2" fontId="17" fillId="0" borderId="0" xfId="0" applyNumberFormat="1" applyFont="1"/>
    <xf numFmtId="0" fontId="4" fillId="0" borderId="17" xfId="0" applyFont="1" applyBorder="1" applyAlignment="1">
      <alignment horizontal="center"/>
    </xf>
    <xf numFmtId="0" fontId="0" fillId="0" borderId="0" xfId="0" applyAlignment="1">
      <alignment horizontal="left"/>
    </xf>
    <xf numFmtId="3" fontId="3" fillId="0" borderId="9" xfId="0" applyNumberFormat="1" applyFont="1" applyBorder="1" applyAlignment="1">
      <alignment horizontal="left"/>
    </xf>
    <xf numFmtId="38" fontId="3" fillId="0" borderId="14" xfId="0" applyNumberFormat="1" applyFont="1" applyBorder="1"/>
    <xf numFmtId="38" fontId="3" fillId="0" borderId="12" xfId="0" applyNumberFormat="1" applyFont="1" applyBorder="1"/>
    <xf numFmtId="38" fontId="3" fillId="0" borderId="17" xfId="0" applyNumberFormat="1" applyFont="1" applyBorder="1"/>
    <xf numFmtId="164" fontId="3" fillId="0" borderId="0" xfId="0" applyNumberFormat="1" applyFont="1"/>
    <xf numFmtId="164" fontId="3" fillId="2" borderId="0" xfId="0" applyNumberFormat="1" applyFont="1" applyFill="1"/>
    <xf numFmtId="164" fontId="3" fillId="0" borderId="31" xfId="0" applyNumberFormat="1" applyFont="1" applyBorder="1"/>
    <xf numFmtId="0" fontId="4" fillId="0" borderId="0" xfId="0" applyFont="1" applyAlignment="1">
      <alignment horizontal="right"/>
    </xf>
    <xf numFmtId="0" fontId="18" fillId="0" borderId="0" xfId="0" applyFont="1" applyAlignment="1">
      <alignment horizontal="right"/>
    </xf>
    <xf numFmtId="0" fontId="4" fillId="0" borderId="0" xfId="0" applyFont="1" applyAlignment="1">
      <alignment horizontal="centerContinuous"/>
    </xf>
    <xf numFmtId="0" fontId="3" fillId="0" borderId="0" xfId="0" applyFont="1" applyAlignment="1">
      <alignment horizontal="centerContinuous"/>
    </xf>
    <xf numFmtId="0" fontId="3" fillId="0" borderId="9" xfId="0" applyFont="1" applyBorder="1" applyAlignment="1">
      <alignment horizontal="centerContinuous"/>
    </xf>
    <xf numFmtId="0" fontId="3" fillId="0" borderId="9" xfId="0" applyFont="1" applyBorder="1" applyAlignment="1">
      <alignment horizontal="right"/>
    </xf>
    <xf numFmtId="0" fontId="7" fillId="0" borderId="0" xfId="0" applyFont="1"/>
    <xf numFmtId="0" fontId="7" fillId="0" borderId="0" xfId="0" applyFont="1" applyAlignment="1">
      <alignment shrinkToFit="1"/>
    </xf>
    <xf numFmtId="38" fontId="3" fillId="0" borderId="11" xfId="0" applyNumberFormat="1" applyFont="1" applyBorder="1" applyProtection="1">
      <protection locked="0"/>
    </xf>
    <xf numFmtId="168" fontId="3" fillId="0" borderId="2" xfId="0" applyNumberFormat="1" applyFont="1" applyBorder="1" applyProtection="1">
      <protection locked="0"/>
    </xf>
    <xf numFmtId="168" fontId="3" fillId="0" borderId="2" xfId="0" applyNumberFormat="1" applyFont="1" applyBorder="1"/>
    <xf numFmtId="168" fontId="3" fillId="0" borderId="28" xfId="0" applyNumberFormat="1" applyFont="1" applyBorder="1" applyProtection="1">
      <protection locked="0"/>
    </xf>
    <xf numFmtId="0" fontId="18" fillId="0" borderId="14" xfId="0" applyFont="1" applyBorder="1" applyProtection="1">
      <protection locked="0"/>
    </xf>
    <xf numFmtId="165" fontId="3" fillId="3" borderId="0" xfId="0" applyNumberFormat="1" applyFont="1" applyFill="1"/>
    <xf numFmtId="0" fontId="3" fillId="0" borderId="35" xfId="0" applyFont="1" applyBorder="1"/>
    <xf numFmtId="0" fontId="3" fillId="0" borderId="36" xfId="0" applyFont="1" applyBorder="1"/>
    <xf numFmtId="0" fontId="3" fillId="0" borderId="37" xfId="0" applyFont="1" applyBorder="1"/>
    <xf numFmtId="0" fontId="3" fillId="0" borderId="37" xfId="0" applyFont="1" applyBorder="1" applyProtection="1">
      <protection locked="0"/>
    </xf>
    <xf numFmtId="1" fontId="3" fillId="3" borderId="27" xfId="0" applyNumberFormat="1" applyFont="1" applyFill="1" applyBorder="1"/>
    <xf numFmtId="1" fontId="3" fillId="3" borderId="11" xfId="0" applyNumberFormat="1" applyFont="1" applyFill="1" applyBorder="1"/>
    <xf numFmtId="1" fontId="3" fillId="3" borderId="38" xfId="0" applyNumberFormat="1" applyFont="1" applyFill="1" applyBorder="1"/>
    <xf numFmtId="0" fontId="3" fillId="0" borderId="23" xfId="0" applyFont="1" applyBorder="1" applyAlignment="1">
      <alignment horizontal="left"/>
    </xf>
    <xf numFmtId="0" fontId="0" fillId="0" borderId="9" xfId="0" applyBorder="1"/>
    <xf numFmtId="0" fontId="3" fillId="0" borderId="39" xfId="0" applyFont="1" applyBorder="1" applyProtection="1">
      <protection locked="0"/>
    </xf>
    <xf numFmtId="38" fontId="3" fillId="0" borderId="16" xfId="0" applyNumberFormat="1" applyFont="1" applyBorder="1" applyProtection="1">
      <protection locked="0"/>
    </xf>
    <xf numFmtId="0" fontId="3" fillId="0" borderId="16" xfId="0" applyFont="1" applyBorder="1" applyProtection="1">
      <protection locked="0"/>
    </xf>
    <xf numFmtId="166" fontId="3" fillId="0" borderId="16" xfId="0" applyNumberFormat="1" applyFont="1" applyBorder="1" applyAlignment="1" applyProtection="1">
      <alignment horizontal="center"/>
      <protection locked="0"/>
    </xf>
    <xf numFmtId="0" fontId="3" fillId="0" borderId="16" xfId="0" applyFont="1" applyBorder="1" applyAlignment="1" applyProtection="1">
      <alignment horizontal="center"/>
      <protection locked="0"/>
    </xf>
    <xf numFmtId="0" fontId="4" fillId="0" borderId="16" xfId="0" applyFont="1" applyBorder="1" applyProtection="1">
      <protection locked="0"/>
    </xf>
    <xf numFmtId="0" fontId="3" fillId="0" borderId="8" xfId="0" applyFont="1" applyBorder="1" applyProtection="1">
      <protection locked="0"/>
    </xf>
    <xf numFmtId="0" fontId="3" fillId="0" borderId="15" xfId="0" applyFont="1" applyBorder="1" applyProtection="1">
      <protection locked="0"/>
    </xf>
    <xf numFmtId="0" fontId="19" fillId="0" borderId="16" xfId="0" applyFont="1" applyBorder="1" applyProtection="1">
      <protection locked="0"/>
    </xf>
    <xf numFmtId="168" fontId="3" fillId="0" borderId="16" xfId="0" applyNumberFormat="1" applyFont="1" applyBorder="1" applyProtection="1">
      <protection locked="0"/>
    </xf>
    <xf numFmtId="10" fontId="4" fillId="0" borderId="16" xfId="0" applyNumberFormat="1" applyFont="1" applyBorder="1" applyProtection="1">
      <protection locked="0"/>
    </xf>
    <xf numFmtId="10" fontId="3" fillId="0" borderId="16" xfId="0" applyNumberFormat="1" applyFont="1" applyBorder="1" applyProtection="1">
      <protection locked="0"/>
    </xf>
    <xf numFmtId="0" fontId="5" fillId="0" borderId="18" xfId="0" applyFont="1" applyBorder="1" applyAlignment="1">
      <alignment horizontal="center" wrapText="1"/>
    </xf>
    <xf numFmtId="0" fontId="20" fillId="0" borderId="0" xfId="0" applyFont="1" applyAlignment="1">
      <alignment horizontal="left"/>
    </xf>
    <xf numFmtId="0" fontId="5" fillId="0" borderId="16" xfId="0" applyFont="1" applyBorder="1" applyAlignment="1">
      <alignment horizontal="center" wrapText="1" shrinkToFit="1"/>
    </xf>
    <xf numFmtId="0" fontId="3" fillId="4" borderId="40" xfId="0" applyFont="1" applyFill="1" applyBorder="1"/>
    <xf numFmtId="0" fontId="3" fillId="4" borderId="41" xfId="0" applyFont="1" applyFill="1" applyBorder="1"/>
    <xf numFmtId="0" fontId="3" fillId="5" borderId="42" xfId="0" applyFont="1" applyFill="1" applyBorder="1"/>
    <xf numFmtId="0" fontId="3" fillId="5" borderId="41" xfId="0" applyFont="1" applyFill="1" applyBorder="1"/>
    <xf numFmtId="1" fontId="3" fillId="5" borderId="16" xfId="0" applyNumberFormat="1" applyFont="1" applyFill="1" applyBorder="1"/>
    <xf numFmtId="0" fontId="8" fillId="5" borderId="43" xfId="0" applyFont="1" applyFill="1" applyBorder="1"/>
    <xf numFmtId="0" fontId="8" fillId="5" borderId="44" xfId="0" applyFont="1" applyFill="1" applyBorder="1"/>
    <xf numFmtId="0" fontId="5" fillId="5" borderId="44" xfId="0" applyFont="1" applyFill="1" applyBorder="1"/>
    <xf numFmtId="0" fontId="4" fillId="5" borderId="44" xfId="0" applyFont="1" applyFill="1" applyBorder="1" applyAlignment="1">
      <alignment horizontal="right"/>
    </xf>
    <xf numFmtId="0" fontId="17" fillId="5" borderId="45" xfId="0" applyFont="1" applyFill="1" applyBorder="1"/>
    <xf numFmtId="0" fontId="5" fillId="5" borderId="44" xfId="0" applyFont="1" applyFill="1" applyBorder="1" applyAlignment="1">
      <alignment horizontal="left"/>
    </xf>
    <xf numFmtId="165" fontId="3" fillId="5" borderId="44" xfId="0" applyNumberFormat="1" applyFont="1" applyFill="1" applyBorder="1" applyAlignment="1">
      <alignment horizontal="left"/>
    </xf>
    <xf numFmtId="0" fontId="9" fillId="5" borderId="44" xfId="0" applyFont="1" applyFill="1" applyBorder="1"/>
    <xf numFmtId="0" fontId="3" fillId="5" borderId="8" xfId="0" applyFont="1" applyFill="1" applyBorder="1"/>
    <xf numFmtId="0" fontId="3" fillId="5" borderId="15" xfId="0" applyFont="1" applyFill="1" applyBorder="1"/>
    <xf numFmtId="0" fontId="3" fillId="5" borderId="46" xfId="0" applyFont="1" applyFill="1" applyBorder="1"/>
    <xf numFmtId="0" fontId="8" fillId="5" borderId="43" xfId="0" quotePrefix="1" applyFont="1" applyFill="1" applyBorder="1" applyAlignment="1">
      <alignment horizontal="left"/>
    </xf>
    <xf numFmtId="0" fontId="3" fillId="5" borderId="44" xfId="0" applyFont="1" applyFill="1" applyBorder="1"/>
    <xf numFmtId="0" fontId="3" fillId="5" borderId="23" xfId="0" applyFont="1" applyFill="1" applyBorder="1"/>
    <xf numFmtId="0" fontId="20" fillId="5" borderId="2" xfId="0" applyFont="1" applyFill="1" applyBorder="1"/>
    <xf numFmtId="0" fontId="20" fillId="5" borderId="3" xfId="0" applyFont="1" applyFill="1" applyBorder="1"/>
    <xf numFmtId="0" fontId="3" fillId="5" borderId="1" xfId="0" applyFont="1" applyFill="1" applyBorder="1"/>
    <xf numFmtId="0" fontId="3" fillId="5" borderId="0" xfId="0" applyFont="1" applyFill="1"/>
    <xf numFmtId="0" fontId="20" fillId="5" borderId="18" xfId="0" applyFont="1" applyFill="1" applyBorder="1"/>
    <xf numFmtId="0" fontId="20" fillId="5" borderId="19" xfId="0" applyFont="1" applyFill="1" applyBorder="1"/>
    <xf numFmtId="0" fontId="3" fillId="5" borderId="30" xfId="0" applyFont="1" applyFill="1" applyBorder="1"/>
    <xf numFmtId="0" fontId="3" fillId="5" borderId="9" xfId="0" applyFont="1" applyFill="1" applyBorder="1"/>
    <xf numFmtId="0" fontId="3" fillId="5" borderId="31" xfId="0" applyFont="1" applyFill="1" applyBorder="1"/>
    <xf numFmtId="0" fontId="3" fillId="5" borderId="16" xfId="0" applyFont="1" applyFill="1" applyBorder="1"/>
    <xf numFmtId="0" fontId="3" fillId="5" borderId="3" xfId="0" applyFont="1" applyFill="1" applyBorder="1"/>
    <xf numFmtId="0" fontId="3" fillId="0" borderId="28" xfId="0" applyFont="1" applyBorder="1" applyAlignment="1">
      <alignment horizontal="left"/>
    </xf>
    <xf numFmtId="16" fontId="3" fillId="0" borderId="8" xfId="0" applyNumberFormat="1" applyFont="1" applyBorder="1" applyAlignment="1" applyProtection="1">
      <alignment horizontal="centerContinuous"/>
      <protection locked="0"/>
    </xf>
    <xf numFmtId="0" fontId="3" fillId="0" borderId="13" xfId="0" applyFont="1" applyBorder="1" applyAlignment="1" applyProtection="1">
      <alignment horizontal="centerContinuous"/>
      <protection locked="0"/>
    </xf>
    <xf numFmtId="0" fontId="3" fillId="0" borderId="13" xfId="0" applyFont="1" applyBorder="1" applyProtection="1">
      <protection locked="0"/>
    </xf>
    <xf numFmtId="0" fontId="3" fillId="0" borderId="8" xfId="0" applyFont="1" applyBorder="1" applyAlignment="1" applyProtection="1">
      <alignment horizontal="centerContinuous"/>
      <protection locked="0"/>
    </xf>
    <xf numFmtId="166" fontId="3" fillId="0" borderId="8" xfId="0" applyNumberFormat="1" applyFont="1" applyBorder="1" applyProtection="1">
      <protection locked="0"/>
    </xf>
    <xf numFmtId="0" fontId="3" fillId="0" borderId="12" xfId="0" applyFont="1" applyBorder="1" applyAlignment="1">
      <alignment horizontal="right"/>
    </xf>
    <xf numFmtId="1" fontId="3" fillId="5" borderId="14" xfId="0" applyNumberFormat="1" applyFont="1" applyFill="1" applyBorder="1"/>
    <xf numFmtId="0" fontId="18" fillId="0" borderId="16" xfId="0" applyFont="1" applyBorder="1" applyProtection="1">
      <protection locked="0"/>
    </xf>
    <xf numFmtId="0" fontId="18" fillId="0" borderId="14" xfId="0" applyFont="1" applyBorder="1"/>
    <xf numFmtId="0" fontId="18" fillId="0" borderId="17" xfId="0" applyFont="1" applyBorder="1" applyProtection="1">
      <protection locked="0"/>
    </xf>
    <xf numFmtId="0" fontId="18" fillId="5" borderId="26" xfId="0" applyFont="1" applyFill="1" applyBorder="1"/>
    <xf numFmtId="0" fontId="18" fillId="5" borderId="43" xfId="0" applyFont="1" applyFill="1" applyBorder="1"/>
    <xf numFmtId="0" fontId="18" fillId="5" borderId="44" xfId="0" applyFont="1" applyFill="1" applyBorder="1"/>
    <xf numFmtId="0" fontId="18" fillId="5" borderId="45" xfId="0" applyFont="1" applyFill="1" applyBorder="1"/>
    <xf numFmtId="0" fontId="18" fillId="5" borderId="44" xfId="0" applyFont="1" applyFill="1" applyBorder="1" applyAlignment="1">
      <alignment horizontal="right"/>
    </xf>
    <xf numFmtId="3" fontId="18" fillId="5" borderId="26" xfId="0" applyNumberFormat="1" applyFont="1" applyFill="1" applyBorder="1"/>
    <xf numFmtId="0" fontId="24" fillId="5" borderId="44" xfId="0" applyFont="1" applyFill="1" applyBorder="1" applyAlignment="1">
      <alignment horizontal="right"/>
    </xf>
    <xf numFmtId="0" fontId="5" fillId="0" borderId="0" xfId="0" applyFont="1"/>
    <xf numFmtId="0" fontId="3" fillId="5" borderId="19" xfId="0" applyFont="1" applyFill="1" applyBorder="1"/>
    <xf numFmtId="0" fontId="3" fillId="5" borderId="20" xfId="0" applyFont="1" applyFill="1" applyBorder="1"/>
    <xf numFmtId="1" fontId="3" fillId="5" borderId="20" xfId="0" applyNumberFormat="1" applyFont="1" applyFill="1" applyBorder="1"/>
    <xf numFmtId="1" fontId="3" fillId="5" borderId="19" xfId="0" applyNumberFormat="1" applyFont="1" applyFill="1" applyBorder="1"/>
    <xf numFmtId="0" fontId="19" fillId="0" borderId="19" xfId="0" applyFont="1" applyBorder="1" applyAlignment="1">
      <alignment horizontal="center"/>
    </xf>
    <xf numFmtId="0" fontId="3" fillId="0" borderId="30" xfId="0" applyFont="1" applyBorder="1"/>
    <xf numFmtId="0" fontId="3" fillId="0" borderId="31" xfId="0" applyFont="1" applyBorder="1" applyAlignment="1">
      <alignment horizontal="center"/>
    </xf>
    <xf numFmtId="0" fontId="3" fillId="0" borderId="17" xfId="0" applyFont="1" applyBorder="1" applyAlignment="1">
      <alignment horizontal="center"/>
    </xf>
    <xf numFmtId="164" fontId="3" fillId="0" borderId="16" xfId="0" applyNumberFormat="1" applyFont="1" applyBorder="1" applyProtection="1">
      <protection locked="0"/>
    </xf>
    <xf numFmtId="9" fontId="3" fillId="0" borderId="16" xfId="0" applyNumberFormat="1" applyFont="1" applyBorder="1" applyProtection="1">
      <protection locked="0"/>
    </xf>
    <xf numFmtId="164" fontId="5" fillId="0" borderId="16" xfId="0" applyNumberFormat="1" applyFont="1" applyBorder="1" applyProtection="1">
      <protection locked="0"/>
    </xf>
    <xf numFmtId="164" fontId="4" fillId="0" borderId="16" xfId="0" applyNumberFormat="1" applyFont="1" applyBorder="1" applyProtection="1">
      <protection locked="0"/>
    </xf>
    <xf numFmtId="165" fontId="3" fillId="0" borderId="16" xfId="0" applyNumberFormat="1" applyFont="1" applyBorder="1"/>
    <xf numFmtId="1" fontId="3" fillId="5" borderId="26" xfId="0" applyNumberFormat="1" applyFont="1" applyFill="1" applyBorder="1"/>
    <xf numFmtId="165" fontId="3" fillId="5" borderId="26" xfId="0" applyNumberFormat="1" applyFont="1" applyFill="1" applyBorder="1"/>
    <xf numFmtId="0" fontId="4" fillId="0" borderId="16" xfId="0" applyFont="1" applyBorder="1" applyAlignment="1">
      <alignment shrinkToFit="1"/>
    </xf>
    <xf numFmtId="0" fontId="3" fillId="0" borderId="16" xfId="0" applyFont="1" applyBorder="1" applyAlignment="1">
      <alignment shrinkToFit="1"/>
    </xf>
    <xf numFmtId="0" fontId="5" fillId="0" borderId="16" xfId="0" applyFont="1" applyBorder="1" applyAlignment="1">
      <alignment shrinkToFit="1"/>
    </xf>
    <xf numFmtId="0" fontId="19" fillId="0" borderId="16" xfId="0" applyFont="1" applyBorder="1" applyAlignment="1">
      <alignment shrinkToFit="1"/>
    </xf>
    <xf numFmtId="0" fontId="0" fillId="0" borderId="16" xfId="0" applyBorder="1"/>
    <xf numFmtId="167" fontId="4" fillId="0" borderId="9" xfId="0" applyNumberFormat="1" applyFont="1" applyBorder="1" applyAlignment="1">
      <alignment horizontal="left"/>
    </xf>
    <xf numFmtId="0" fontId="3" fillId="0" borderId="15" xfId="0" applyFont="1" applyBorder="1" applyAlignment="1">
      <alignment horizontal="left"/>
    </xf>
    <xf numFmtId="0" fontId="3" fillId="0" borderId="0" xfId="0" applyFont="1" applyAlignment="1">
      <alignment horizontal="right" wrapText="1"/>
    </xf>
    <xf numFmtId="0" fontId="27" fillId="5" borderId="16" xfId="0" applyFont="1" applyFill="1" applyBorder="1" applyAlignment="1">
      <alignment shrinkToFit="1"/>
    </xf>
    <xf numFmtId="0" fontId="22" fillId="5" borderId="16" xfId="0" applyFont="1" applyFill="1" applyBorder="1" applyAlignment="1">
      <alignment shrinkToFit="1"/>
    </xf>
    <xf numFmtId="0" fontId="20" fillId="5" borderId="16" xfId="0" applyFont="1" applyFill="1" applyBorder="1" applyAlignment="1">
      <alignment shrinkToFit="1"/>
    </xf>
    <xf numFmtId="0" fontId="16" fillId="0" borderId="0" xfId="0" applyFont="1"/>
    <xf numFmtId="0" fontId="4" fillId="0" borderId="0" xfId="0" applyFont="1" applyAlignment="1">
      <alignment horizontal="right" wrapText="1"/>
    </xf>
    <xf numFmtId="0" fontId="0" fillId="0" borderId="0" xfId="0" applyAlignment="1">
      <alignment horizontal="right"/>
    </xf>
    <xf numFmtId="0" fontId="0" fillId="0" borderId="18" xfId="0" applyBorder="1" applyAlignment="1">
      <alignment horizontal="right"/>
    </xf>
    <xf numFmtId="0" fontId="0" fillId="0" borderId="10" xfId="0" applyBorder="1" applyAlignment="1">
      <alignment horizontal="right"/>
    </xf>
    <xf numFmtId="0" fontId="6" fillId="0" borderId="12" xfId="0" applyFont="1" applyBorder="1" applyAlignment="1">
      <alignment horizontal="center"/>
    </xf>
    <xf numFmtId="0" fontId="0" fillId="0" borderId="30" xfId="0" applyBorder="1" applyAlignment="1">
      <alignment horizontal="right"/>
    </xf>
    <xf numFmtId="0" fontId="0" fillId="5" borderId="43" xfId="0" applyFill="1" applyBorder="1" applyAlignment="1">
      <alignment horizontal="right"/>
    </xf>
    <xf numFmtId="0" fontId="28" fillId="0" borderId="12" xfId="0" applyFont="1" applyBorder="1" applyAlignment="1">
      <alignment horizontal="center"/>
    </xf>
    <xf numFmtId="0" fontId="3" fillId="0" borderId="31" xfId="0" applyFont="1" applyBorder="1"/>
    <xf numFmtId="0" fontId="0" fillId="0" borderId="8" xfId="0" applyBorder="1" applyAlignment="1">
      <alignment horizontal="right"/>
    </xf>
    <xf numFmtId="0" fontId="5" fillId="0" borderId="12" xfId="0" applyFont="1" applyBorder="1" applyAlignment="1">
      <alignment horizontal="center"/>
    </xf>
    <xf numFmtId="38" fontId="3" fillId="0" borderId="16" xfId="0" applyNumberFormat="1" applyFont="1" applyBorder="1" applyAlignment="1">
      <alignment horizontal="center"/>
    </xf>
    <xf numFmtId="38" fontId="3" fillId="0" borderId="16" xfId="0" applyNumberFormat="1" applyFont="1" applyBorder="1" applyAlignment="1" applyProtection="1">
      <alignment horizontal="right"/>
      <protection locked="0"/>
    </xf>
    <xf numFmtId="38" fontId="3" fillId="5" borderId="26" xfId="0" applyNumberFormat="1" applyFont="1" applyFill="1" applyBorder="1"/>
    <xf numFmtId="38" fontId="3" fillId="0" borderId="12" xfId="0" applyNumberFormat="1" applyFont="1" applyBorder="1" applyAlignment="1">
      <alignment horizontal="center"/>
    </xf>
    <xf numFmtId="38" fontId="3" fillId="0" borderId="13" xfId="0" applyNumberFormat="1" applyFont="1" applyBorder="1" applyProtection="1">
      <protection locked="0"/>
    </xf>
    <xf numFmtId="0" fontId="20" fillId="5" borderId="45" xfId="0" applyFont="1" applyFill="1" applyBorder="1" applyAlignment="1">
      <alignment horizontal="right"/>
    </xf>
    <xf numFmtId="0" fontId="26" fillId="0" borderId="15" xfId="0" applyFont="1" applyBorder="1" applyAlignment="1">
      <alignment horizontal="left"/>
    </xf>
    <xf numFmtId="38" fontId="3" fillId="0" borderId="14" xfId="0" applyNumberFormat="1" applyFont="1" applyBorder="1" applyAlignment="1" applyProtection="1">
      <alignment horizontal="right"/>
      <protection locked="0"/>
    </xf>
    <xf numFmtId="0" fontId="6" fillId="0" borderId="12" xfId="0" quotePrefix="1" applyFont="1" applyBorder="1" applyAlignment="1">
      <alignment horizontal="center"/>
    </xf>
    <xf numFmtId="0" fontId="0" fillId="0" borderId="47" xfId="0" applyBorder="1"/>
    <xf numFmtId="0" fontId="0" fillId="0" borderId="48" xfId="0" applyBorder="1"/>
    <xf numFmtId="0" fontId="0" fillId="0" borderId="49" xfId="0" applyBorder="1"/>
    <xf numFmtId="14" fontId="3" fillId="0" borderId="16" xfId="0" applyNumberFormat="1" applyFont="1" applyBorder="1"/>
    <xf numFmtId="0" fontId="0" fillId="0" borderId="50" xfId="0" applyBorder="1"/>
    <xf numFmtId="0" fontId="0" fillId="0" borderId="12" xfId="0" applyBorder="1"/>
    <xf numFmtId="0" fontId="0" fillId="0" borderId="51" xfId="0" applyBorder="1"/>
    <xf numFmtId="0" fontId="0" fillId="0" borderId="52" xfId="0" applyBorder="1"/>
    <xf numFmtId="0" fontId="0" fillId="0" borderId="11" xfId="0" applyBorder="1"/>
    <xf numFmtId="0" fontId="0" fillId="0" borderId="53" xfId="0" applyBorder="1"/>
    <xf numFmtId="0" fontId="14" fillId="0" borderId="0" xfId="1" applyFont="1" applyAlignment="1">
      <alignment wrapText="1"/>
    </xf>
    <xf numFmtId="0" fontId="2" fillId="0" borderId="41" xfId="1" applyBorder="1"/>
    <xf numFmtId="0" fontId="29" fillId="0" borderId="54" xfId="0" applyFont="1" applyBorder="1" applyAlignment="1">
      <alignment horizontal="center" vertical="center" textRotation="90"/>
    </xf>
    <xf numFmtId="0" fontId="14" fillId="0" borderId="0" xfId="1" applyFont="1" applyAlignment="1">
      <alignment horizontal="left" vertical="top"/>
    </xf>
    <xf numFmtId="38" fontId="3" fillId="0" borderId="55" xfId="0" applyNumberFormat="1" applyFont="1" applyBorder="1"/>
    <xf numFmtId="38" fontId="3" fillId="0" borderId="56" xfId="0" applyNumberFormat="1" applyFont="1" applyBorder="1"/>
    <xf numFmtId="38" fontId="3" fillId="0" borderId="57" xfId="0" applyNumberFormat="1" applyFont="1" applyBorder="1"/>
    <xf numFmtId="38" fontId="3" fillId="0" borderId="52" xfId="0" applyNumberFormat="1" applyFont="1" applyBorder="1"/>
    <xf numFmtId="0" fontId="29" fillId="0" borderId="54" xfId="0" applyFont="1" applyBorder="1" applyAlignment="1">
      <alignment horizontal="right" vertical="center" textRotation="90"/>
    </xf>
    <xf numFmtId="0" fontId="17" fillId="0" borderId="0" xfId="0" applyFont="1" applyAlignment="1">
      <alignment horizontal="center"/>
    </xf>
    <xf numFmtId="0" fontId="38" fillId="5" borderId="14" xfId="0" applyFont="1" applyFill="1" applyBorder="1"/>
    <xf numFmtId="0" fontId="5" fillId="5" borderId="17" xfId="0" applyFont="1" applyFill="1" applyBorder="1"/>
    <xf numFmtId="0" fontId="4" fillId="0" borderId="16" xfId="0" applyFont="1" applyBorder="1"/>
    <xf numFmtId="0" fontId="24" fillId="5" borderId="18" xfId="0" applyFont="1" applyFill="1" applyBorder="1"/>
    <xf numFmtId="0" fontId="24" fillId="5" borderId="19" xfId="0" applyFont="1" applyFill="1" applyBorder="1"/>
    <xf numFmtId="0" fontId="20" fillId="5" borderId="20" xfId="0" applyFont="1" applyFill="1" applyBorder="1"/>
    <xf numFmtId="0" fontId="20" fillId="5" borderId="30" xfId="0" applyFont="1" applyFill="1" applyBorder="1"/>
    <xf numFmtId="0" fontId="20" fillId="5" borderId="9" xfId="0" applyFont="1" applyFill="1" applyBorder="1"/>
    <xf numFmtId="0" fontId="0" fillId="5" borderId="31" xfId="0" applyFill="1" applyBorder="1"/>
    <xf numFmtId="0" fontId="3" fillId="0" borderId="17" xfId="0" applyFont="1" applyBorder="1" applyAlignment="1">
      <alignment horizontal="left"/>
    </xf>
    <xf numFmtId="0" fontId="3" fillId="0" borderId="30" xfId="0" applyFont="1" applyBorder="1" applyAlignment="1">
      <alignment horizontal="center"/>
    </xf>
    <xf numFmtId="0" fontId="4" fillId="5" borderId="20" xfId="0" applyFont="1" applyFill="1" applyBorder="1"/>
    <xf numFmtId="0" fontId="4" fillId="5" borderId="31" xfId="0" applyFont="1" applyFill="1" applyBorder="1"/>
    <xf numFmtId="0" fontId="4" fillId="0" borderId="30"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wrapText="1"/>
    </xf>
    <xf numFmtId="0" fontId="3" fillId="0" borderId="10" xfId="0" applyFont="1" applyBorder="1" applyAlignment="1">
      <alignment horizontal="center"/>
    </xf>
    <xf numFmtId="0" fontId="4" fillId="0" borderId="11" xfId="0" applyFont="1" applyBorder="1" applyAlignment="1">
      <alignment horizontal="center" wrapText="1"/>
    </xf>
    <xf numFmtId="0" fontId="31" fillId="0" borderId="0" xfId="1" applyFont="1" applyAlignment="1">
      <alignment horizontal="right"/>
    </xf>
    <xf numFmtId="0" fontId="18" fillId="3" borderId="11" xfId="0" applyFont="1" applyFill="1" applyBorder="1" applyProtection="1">
      <protection locked="0"/>
    </xf>
    <xf numFmtId="0" fontId="18" fillId="3" borderId="27" xfId="0" applyFont="1" applyFill="1" applyBorder="1" applyProtection="1">
      <protection locked="0"/>
    </xf>
    <xf numFmtId="0" fontId="18" fillId="3" borderId="27" xfId="0" applyFont="1" applyFill="1" applyBorder="1"/>
    <xf numFmtId="0" fontId="3" fillId="0" borderId="15" xfId="0" applyFont="1" applyBorder="1" applyAlignment="1">
      <alignment horizontal="right" indent="6"/>
    </xf>
    <xf numFmtId="0" fontId="17" fillId="0" borderId="15" xfId="0" applyFont="1" applyBorder="1"/>
    <xf numFmtId="3" fontId="3" fillId="0" borderId="13" xfId="0" applyNumberFormat="1" applyFont="1" applyBorder="1" applyAlignment="1">
      <alignment horizontal="right"/>
    </xf>
    <xf numFmtId="0" fontId="7" fillId="0" borderId="3" xfId="0" applyFont="1" applyBorder="1" applyAlignment="1">
      <alignment horizontal="center"/>
    </xf>
    <xf numFmtId="0" fontId="17" fillId="0" borderId="16" xfId="0" applyFont="1" applyBorder="1"/>
    <xf numFmtId="0" fontId="17" fillId="0" borderId="8" xfId="0" applyFont="1" applyBorder="1"/>
    <xf numFmtId="0" fontId="3" fillId="0" borderId="20" xfId="0" applyFont="1" applyBorder="1" applyAlignment="1">
      <alignment horizontal="center"/>
    </xf>
    <xf numFmtId="0" fontId="4" fillId="0" borderId="31" xfId="0" applyFont="1" applyBorder="1" applyAlignment="1">
      <alignment horizontal="center"/>
    </xf>
    <xf numFmtId="0" fontId="0" fillId="0" borderId="14" xfId="0" applyBorder="1" applyAlignment="1">
      <alignment horizontal="center"/>
    </xf>
    <xf numFmtId="0" fontId="20" fillId="0" borderId="9" xfId="0" applyFont="1" applyBorder="1"/>
    <xf numFmtId="14" fontId="20" fillId="0" borderId="9" xfId="0" applyNumberFormat="1" applyFont="1" applyBorder="1"/>
    <xf numFmtId="49" fontId="20" fillId="0" borderId="9" xfId="0" applyNumberFormat="1" applyFont="1" applyBorder="1"/>
    <xf numFmtId="0" fontId="20" fillId="6" borderId="0" xfId="0" applyFont="1" applyFill="1" applyAlignment="1">
      <alignment horizontal="right"/>
    </xf>
    <xf numFmtId="0" fontId="3" fillId="6" borderId="0" xfId="0" applyFont="1" applyFill="1"/>
    <xf numFmtId="1" fontId="3" fillId="7" borderId="16" xfId="0" applyNumberFormat="1" applyFont="1" applyFill="1" applyBorder="1" applyAlignment="1">
      <alignment horizontal="center"/>
    </xf>
    <xf numFmtId="38" fontId="3" fillId="6" borderId="16" xfId="0" applyNumberFormat="1" applyFont="1" applyFill="1" applyBorder="1" applyProtection="1">
      <protection locked="0"/>
    </xf>
    <xf numFmtId="38" fontId="3" fillId="6" borderId="16" xfId="0" applyNumberFormat="1" applyFont="1" applyFill="1" applyBorder="1"/>
    <xf numFmtId="38" fontId="3" fillId="6" borderId="14" xfId="0" applyNumberFormat="1" applyFont="1" applyFill="1" applyBorder="1"/>
    <xf numFmtId="38" fontId="8" fillId="6" borderId="26" xfId="0" applyNumberFormat="1" applyFont="1" applyFill="1" applyBorder="1"/>
    <xf numFmtId="38" fontId="3" fillId="6" borderId="11" xfId="0" applyNumberFormat="1" applyFont="1" applyFill="1" applyBorder="1"/>
    <xf numFmtId="38" fontId="3" fillId="6" borderId="16" xfId="0" applyNumberFormat="1" applyFont="1" applyFill="1" applyBorder="1" applyAlignment="1">
      <alignment horizontal="center"/>
    </xf>
    <xf numFmtId="38" fontId="8" fillId="6" borderId="26" xfId="0" applyNumberFormat="1" applyFont="1" applyFill="1" applyBorder="1" applyAlignment="1">
      <alignment horizontal="right"/>
    </xf>
    <xf numFmtId="0" fontId="17" fillId="6" borderId="0" xfId="0" applyFont="1" applyFill="1"/>
    <xf numFmtId="0" fontId="32" fillId="6" borderId="0" xfId="0" applyFont="1" applyFill="1"/>
    <xf numFmtId="1" fontId="3" fillId="6" borderId="16" xfId="0" applyNumberFormat="1" applyFont="1" applyFill="1" applyBorder="1" applyAlignment="1">
      <alignment horizontal="center"/>
    </xf>
    <xf numFmtId="38" fontId="3" fillId="6" borderId="11" xfId="0" applyNumberFormat="1" applyFont="1" applyFill="1" applyBorder="1" applyProtection="1">
      <protection locked="0"/>
    </xf>
    <xf numFmtId="38" fontId="17" fillId="6" borderId="11" xfId="0" applyNumberFormat="1" applyFont="1" applyFill="1" applyBorder="1"/>
    <xf numFmtId="38" fontId="21" fillId="6" borderId="26" xfId="0" applyNumberFormat="1" applyFont="1" applyFill="1" applyBorder="1"/>
    <xf numFmtId="38" fontId="3" fillId="6" borderId="17" xfId="0" applyNumberFormat="1" applyFont="1" applyFill="1" applyBorder="1" applyAlignment="1">
      <alignment horizontal="center"/>
    </xf>
    <xf numFmtId="0" fontId="17" fillId="6" borderId="0" xfId="0" applyFont="1" applyFill="1" applyAlignment="1">
      <alignment horizontal="right"/>
    </xf>
    <xf numFmtId="0" fontId="3" fillId="6" borderId="0" xfId="0" applyFont="1" applyFill="1" applyAlignment="1">
      <alignment horizontal="right"/>
    </xf>
    <xf numFmtId="0" fontId="2" fillId="0" borderId="0" xfId="1" applyAlignment="1">
      <alignment vertical="center"/>
    </xf>
    <xf numFmtId="0" fontId="10" fillId="0" borderId="0" xfId="1" applyFont="1" applyAlignment="1">
      <alignment horizontal="right" vertical="center"/>
    </xf>
    <xf numFmtId="0" fontId="40" fillId="0" borderId="3" xfId="1" quotePrefix="1" applyFont="1" applyBorder="1"/>
    <xf numFmtId="166" fontId="2" fillId="0" borderId="9" xfId="1" applyNumberFormat="1" applyBorder="1" applyAlignment="1" applyProtection="1">
      <alignment horizontal="left"/>
      <protection locked="0"/>
    </xf>
    <xf numFmtId="0" fontId="2" fillId="0" borderId="15" xfId="1" applyBorder="1" applyProtection="1">
      <protection locked="0"/>
    </xf>
    <xf numFmtId="3" fontId="3" fillId="0" borderId="8" xfId="0" applyNumberFormat="1" applyFont="1" applyBorder="1" applyProtection="1">
      <protection locked="0"/>
    </xf>
    <xf numFmtId="0" fontId="3" fillId="0" borderId="58" xfId="0" applyFont="1" applyBorder="1" applyProtection="1">
      <protection locked="0"/>
    </xf>
    <xf numFmtId="10" fontId="4" fillId="0" borderId="8" xfId="0" applyNumberFormat="1" applyFont="1" applyBorder="1" applyProtection="1">
      <protection locked="0"/>
    </xf>
    <xf numFmtId="3" fontId="3" fillId="0" borderId="13" xfId="0" applyNumberFormat="1" applyFont="1" applyBorder="1" applyProtection="1">
      <protection locked="0"/>
    </xf>
    <xf numFmtId="3" fontId="3" fillId="0" borderId="18" xfId="0" applyNumberFormat="1" applyFont="1" applyBorder="1" applyProtection="1">
      <protection locked="0"/>
    </xf>
    <xf numFmtId="3" fontId="3" fillId="0" borderId="20" xfId="0" applyNumberFormat="1" applyFont="1" applyBorder="1" applyProtection="1">
      <protection locked="0"/>
    </xf>
    <xf numFmtId="0" fontId="4" fillId="0" borderId="14" xfId="0" applyFont="1" applyBorder="1" applyAlignment="1">
      <alignment horizontal="center"/>
    </xf>
    <xf numFmtId="0" fontId="2" fillId="0" borderId="0" xfId="0" applyFont="1" applyAlignment="1">
      <alignment horizontal="right"/>
    </xf>
    <xf numFmtId="0" fontId="2" fillId="0" borderId="9" xfId="1" applyBorder="1" applyAlignment="1" applyProtection="1">
      <alignment horizontal="centerContinuous"/>
      <protection locked="0"/>
    </xf>
    <xf numFmtId="0" fontId="2" fillId="0" borderId="0" xfId="1" applyProtection="1">
      <protection locked="0"/>
    </xf>
    <xf numFmtId="0" fontId="2" fillId="0" borderId="3" xfId="1" applyBorder="1" applyProtection="1">
      <protection locked="0"/>
    </xf>
    <xf numFmtId="0" fontId="14" fillId="0" borderId="0" xfId="1" applyFont="1" applyAlignment="1">
      <alignment horizontal="left" wrapText="1"/>
    </xf>
    <xf numFmtId="166" fontId="2" fillId="0" borderId="9" xfId="1" applyNumberFormat="1" applyBorder="1" applyAlignment="1" applyProtection="1">
      <alignment horizontal="left"/>
      <protection locked="0"/>
    </xf>
    <xf numFmtId="0" fontId="2" fillId="0" borderId="0" xfId="1" applyAlignment="1">
      <alignment horizontal="center"/>
    </xf>
    <xf numFmtId="0" fontId="2" fillId="0" borderId="9" xfId="1" applyBorder="1" applyAlignment="1" applyProtection="1">
      <alignment horizontal="center"/>
      <protection locked="0"/>
    </xf>
    <xf numFmtId="0" fontId="42" fillId="0" borderId="0" xfId="0" applyFont="1" applyAlignment="1">
      <alignment wrapText="1"/>
    </xf>
    <xf numFmtId="0" fontId="41" fillId="0" borderId="0" xfId="0" applyFont="1" applyAlignment="1">
      <alignment wrapText="1"/>
    </xf>
    <xf numFmtId="0" fontId="0" fillId="0" borderId="0" xfId="0"/>
    <xf numFmtId="0" fontId="18" fillId="0" borderId="59" xfId="0" applyFont="1" applyBorder="1" applyAlignment="1" applyProtection="1">
      <alignment horizontal="left" wrapText="1"/>
      <protection locked="0"/>
    </xf>
    <xf numFmtId="0" fontId="18" fillId="0" borderId="0" xfId="0" applyFont="1" applyAlignment="1" applyProtection="1">
      <alignment horizontal="left" wrapText="1"/>
      <protection locked="0"/>
    </xf>
    <xf numFmtId="14" fontId="20" fillId="0" borderId="0" xfId="0" applyNumberFormat="1" applyFont="1" applyAlignment="1" applyProtection="1">
      <alignment horizontal="left"/>
      <protection locked="0"/>
    </xf>
    <xf numFmtId="0" fontId="35" fillId="0" borderId="0" xfId="0" applyFont="1" applyAlignment="1">
      <alignment horizontal="center" vertical="center"/>
    </xf>
    <xf numFmtId="0" fontId="32" fillId="0" borderId="0" xfId="0" applyFont="1" applyAlignment="1">
      <alignment horizontal="center"/>
    </xf>
    <xf numFmtId="0" fontId="3" fillId="0" borderId="9" xfId="0" quotePrefix="1" applyFont="1" applyBorder="1" applyAlignment="1" applyProtection="1">
      <alignment horizontal="left"/>
      <protection locked="0"/>
    </xf>
    <xf numFmtId="0" fontId="3" fillId="0" borderId="64" xfId="0" applyFont="1" applyBorder="1" applyProtection="1">
      <protection locked="0"/>
    </xf>
    <xf numFmtId="0" fontId="3" fillId="0" borderId="9" xfId="0" applyFont="1" applyBorder="1" applyProtection="1">
      <protection locked="0"/>
    </xf>
    <xf numFmtId="0" fontId="3" fillId="0" borderId="31" xfId="0" applyFont="1" applyBorder="1" applyProtection="1">
      <protection locked="0"/>
    </xf>
    <xf numFmtId="0" fontId="3" fillId="0" borderId="8" xfId="0" applyFont="1" applyBorder="1" applyProtection="1">
      <protection locked="0"/>
    </xf>
    <xf numFmtId="0" fontId="3" fillId="0" borderId="15" xfId="0" applyFont="1" applyBorder="1" applyProtection="1">
      <protection locked="0"/>
    </xf>
    <xf numFmtId="0" fontId="3" fillId="0" borderId="13" xfId="0" applyFont="1" applyBorder="1" applyProtection="1">
      <protection locked="0"/>
    </xf>
    <xf numFmtId="0" fontId="3" fillId="0" borderId="20" xfId="0" applyFont="1" applyBorder="1" applyAlignment="1">
      <alignment horizontal="center" vertical="center"/>
    </xf>
    <xf numFmtId="0" fontId="3" fillId="0" borderId="12" xfId="0" applyFont="1" applyBorder="1" applyAlignment="1">
      <alignment horizontal="center" vertical="center"/>
    </xf>
    <xf numFmtId="1" fontId="3" fillId="5" borderId="14" xfId="0" applyNumberFormat="1" applyFont="1" applyFill="1" applyBorder="1" applyAlignment="1">
      <alignment horizontal="center"/>
    </xf>
    <xf numFmtId="1" fontId="3" fillId="5" borderId="17" xfId="0" applyNumberFormat="1" applyFont="1" applyFill="1" applyBorder="1" applyAlignment="1">
      <alignment horizontal="center"/>
    </xf>
    <xf numFmtId="0" fontId="3" fillId="5" borderId="14" xfId="0" applyFont="1" applyFill="1" applyBorder="1" applyAlignment="1">
      <alignment horizontal="center"/>
    </xf>
    <xf numFmtId="0" fontId="3" fillId="5" borderId="17" xfId="0" applyFont="1" applyFill="1" applyBorder="1" applyAlignment="1">
      <alignment horizontal="center"/>
    </xf>
    <xf numFmtId="0" fontId="0" fillId="0" borderId="0" xfId="0" applyAlignment="1">
      <alignment horizontal="center"/>
    </xf>
    <xf numFmtId="0" fontId="7" fillId="0" borderId="59" xfId="0" applyFont="1" applyBorder="1" applyAlignment="1">
      <alignment horizontal="left" wrapText="1"/>
    </xf>
    <xf numFmtId="0" fontId="7" fillId="0" borderId="0" xfId="0" applyFont="1" applyAlignment="1">
      <alignment horizontal="left" wrapText="1"/>
    </xf>
    <xf numFmtId="0" fontId="39" fillId="5" borderId="14" xfId="0" applyFont="1" applyFill="1" applyBorder="1" applyAlignment="1">
      <alignment horizontal="center" wrapText="1"/>
    </xf>
    <xf numFmtId="0" fontId="39" fillId="5" borderId="17" xfId="0" applyFont="1" applyFill="1" applyBorder="1" applyAlignment="1">
      <alignment horizontal="center" wrapText="1"/>
    </xf>
    <xf numFmtId="14" fontId="39" fillId="5" borderId="14" xfId="0" applyNumberFormat="1" applyFont="1" applyFill="1" applyBorder="1" applyAlignment="1">
      <alignment horizontal="center" wrapText="1"/>
    </xf>
    <xf numFmtId="14" fontId="39" fillId="5" borderId="17" xfId="0" applyNumberFormat="1" applyFont="1" applyFill="1" applyBorder="1" applyAlignment="1">
      <alignment horizontal="center" wrapText="1"/>
    </xf>
    <xf numFmtId="0" fontId="5" fillId="5" borderId="14" xfId="0" applyFont="1" applyFill="1" applyBorder="1" applyAlignment="1">
      <alignment horizontal="center"/>
    </xf>
    <xf numFmtId="0" fontId="5" fillId="5" borderId="17" xfId="0" applyFont="1" applyFill="1" applyBorder="1" applyAlignment="1">
      <alignment horizontal="center"/>
    </xf>
    <xf numFmtId="0" fontId="3" fillId="0" borderId="19" xfId="0" applyFont="1" applyBorder="1" applyAlignment="1">
      <alignment horizontal="right" vertical="center"/>
    </xf>
    <xf numFmtId="0" fontId="3" fillId="0" borderId="0" xfId="0" applyFont="1" applyAlignment="1">
      <alignment horizontal="right" vertical="center"/>
    </xf>
    <xf numFmtId="0" fontId="3" fillId="5" borderId="33" xfId="0" applyFont="1" applyFill="1" applyBorder="1" applyAlignment="1">
      <alignment horizontal="center"/>
    </xf>
    <xf numFmtId="0" fontId="3" fillId="5" borderId="60" xfId="0" applyFont="1" applyFill="1" applyBorder="1" applyAlignment="1">
      <alignment horizontal="center"/>
    </xf>
    <xf numFmtId="0" fontId="5" fillId="0" borderId="0" xfId="0" applyFont="1" applyAlignment="1">
      <alignment horizontal="center"/>
    </xf>
    <xf numFmtId="0" fontId="23" fillId="0" borderId="61" xfId="0" applyFont="1" applyBorder="1" applyAlignment="1">
      <alignment textRotation="90"/>
    </xf>
    <xf numFmtId="0" fontId="23" fillId="0" borderId="62" xfId="0" applyFont="1" applyBorder="1" applyAlignment="1">
      <alignment textRotation="90"/>
    </xf>
    <xf numFmtId="0" fontId="23" fillId="0" borderId="63" xfId="0" applyFont="1" applyBorder="1" applyAlignment="1">
      <alignment textRotation="90"/>
    </xf>
    <xf numFmtId="0" fontId="30" fillId="0" borderId="59" xfId="0" applyFont="1" applyBorder="1" applyAlignment="1">
      <alignment horizontal="center" vertical="center" textRotation="90"/>
    </xf>
    <xf numFmtId="0" fontId="30" fillId="0" borderId="0" xfId="0" applyFont="1" applyAlignment="1">
      <alignment horizontal="center" vertical="center" textRotation="90"/>
    </xf>
    <xf numFmtId="0" fontId="30" fillId="0" borderId="54" xfId="0" applyFont="1" applyBorder="1" applyAlignment="1">
      <alignment horizontal="center" vertical="center" textRotation="90"/>
    </xf>
    <xf numFmtId="0" fontId="36" fillId="0" borderId="50" xfId="0" applyFont="1" applyBorder="1" applyAlignment="1">
      <alignment horizontal="center" vertical="center" textRotation="90"/>
    </xf>
    <xf numFmtId="0" fontId="37" fillId="0" borderId="12" xfId="0" applyFont="1" applyBorder="1" applyAlignment="1">
      <alignment horizontal="center" vertical="center" textRotation="90"/>
    </xf>
    <xf numFmtId="0" fontId="37" fillId="0" borderId="51" xfId="0" applyFont="1" applyBorder="1" applyAlignment="1">
      <alignment horizontal="center" vertical="center" textRotation="90"/>
    </xf>
    <xf numFmtId="0" fontId="44" fillId="0" borderId="0" xfId="2" applyFont="1"/>
    <xf numFmtId="0" fontId="44" fillId="0" borderId="0" xfId="2" applyFont="1" applyAlignment="1">
      <alignment horizontal="center" vertical="center"/>
    </xf>
    <xf numFmtId="0" fontId="10" fillId="0" borderId="0" xfId="2"/>
    <xf numFmtId="0" fontId="2" fillId="0" borderId="0" xfId="2" applyFont="1"/>
    <xf numFmtId="0" fontId="2" fillId="0" borderId="0" xfId="2" applyFont="1" applyAlignment="1">
      <alignment horizontal="left"/>
    </xf>
    <xf numFmtId="0" fontId="45" fillId="0" borderId="54" xfId="2" applyFont="1" applyBorder="1" applyAlignment="1">
      <alignment horizontal="left"/>
    </xf>
    <xf numFmtId="0" fontId="45" fillId="0" borderId="0" xfId="2" applyFont="1" applyAlignment="1">
      <alignment horizontal="left"/>
    </xf>
    <xf numFmtId="0" fontId="2" fillId="0" borderId="54" xfId="2" applyFont="1" applyBorder="1" applyAlignment="1">
      <alignment horizontal="left"/>
    </xf>
    <xf numFmtId="0" fontId="2" fillId="0" borderId="0" xfId="2" applyFont="1" applyAlignment="1">
      <alignment horizontal="center"/>
    </xf>
    <xf numFmtId="0" fontId="46" fillId="0" borderId="0" xfId="2" applyFont="1" applyAlignment="1">
      <alignment horizontal="left" vertical="top"/>
    </xf>
    <xf numFmtId="0" fontId="45" fillId="0" borderId="0" xfId="2" applyFont="1"/>
    <xf numFmtId="0" fontId="45" fillId="0" borderId="54" xfId="2" applyFont="1" applyBorder="1" applyAlignment="1">
      <alignment horizontal="left"/>
    </xf>
    <xf numFmtId="0" fontId="2" fillId="0" borderId="54" xfId="2" applyFont="1" applyBorder="1" applyAlignment="1">
      <alignment horizontal="left"/>
    </xf>
    <xf numFmtId="0" fontId="40" fillId="0" borderId="0" xfId="2" applyFont="1" applyAlignment="1">
      <alignment horizontal="center"/>
    </xf>
    <xf numFmtId="0" fontId="10" fillId="0" borderId="0" xfId="2" applyAlignment="1">
      <alignment horizontal="center"/>
    </xf>
    <xf numFmtId="0" fontId="40" fillId="0" borderId="0" xfId="2" applyFont="1" applyAlignment="1">
      <alignment horizontal="left"/>
    </xf>
    <xf numFmtId="0" fontId="47" fillId="0" borderId="0" xfId="2" applyFont="1"/>
    <xf numFmtId="0" fontId="10" fillId="0" borderId="16" xfId="2" applyBorder="1" applyAlignment="1">
      <alignment horizontal="center"/>
    </xf>
    <xf numFmtId="0" fontId="10" fillId="0" borderId="15" xfId="2" applyBorder="1"/>
    <xf numFmtId="0" fontId="10" fillId="0" borderId="14" xfId="2" applyBorder="1" applyAlignment="1">
      <alignment horizontal="center"/>
    </xf>
    <xf numFmtId="0" fontId="10" fillId="0" borderId="19" xfId="2" applyBorder="1"/>
    <xf numFmtId="0" fontId="10" fillId="0" borderId="9" xfId="2" applyBorder="1"/>
    <xf numFmtId="0" fontId="10" fillId="0" borderId="17" xfId="2" applyBorder="1" applyAlignment="1">
      <alignment horizontal="center"/>
    </xf>
    <xf numFmtId="0" fontId="10" fillId="0" borderId="54" xfId="2" applyBorder="1" applyAlignment="1">
      <alignment horizontal="left"/>
    </xf>
    <xf numFmtId="167" fontId="10" fillId="0" borderId="54" xfId="2" applyNumberFormat="1" applyBorder="1"/>
    <xf numFmtId="0" fontId="10" fillId="0" borderId="54" xfId="2" applyBorder="1"/>
    <xf numFmtId="0" fontId="10" fillId="0" borderId="61" xfId="2" applyBorder="1" applyAlignment="1">
      <alignment horizontal="left" vertical="top" wrapText="1"/>
    </xf>
    <xf numFmtId="0" fontId="10" fillId="0" borderId="59" xfId="2" applyBorder="1" applyAlignment="1">
      <alignment horizontal="left" vertical="top" wrapText="1"/>
    </xf>
    <xf numFmtId="0" fontId="10" fillId="0" borderId="47" xfId="2" applyBorder="1" applyAlignment="1">
      <alignment horizontal="left" vertical="top" wrapText="1"/>
    </xf>
    <xf numFmtId="0" fontId="10" fillId="0" borderId="62" xfId="2" applyBorder="1" applyAlignment="1">
      <alignment horizontal="left" vertical="top" wrapText="1"/>
    </xf>
    <xf numFmtId="0" fontId="10" fillId="0" borderId="0" xfId="2" applyAlignment="1">
      <alignment horizontal="left" vertical="top" wrapText="1"/>
    </xf>
    <xf numFmtId="0" fontId="10" fillId="0" borderId="48" xfId="2" applyBorder="1" applyAlignment="1">
      <alignment horizontal="left" vertical="top" wrapText="1"/>
    </xf>
    <xf numFmtId="0" fontId="10" fillId="0" borderId="63" xfId="2" applyBorder="1" applyAlignment="1">
      <alignment horizontal="left" vertical="top" wrapText="1"/>
    </xf>
    <xf numFmtId="0" fontId="10" fillId="0" borderId="54" xfId="2" applyBorder="1" applyAlignment="1">
      <alignment horizontal="left" vertical="top" wrapText="1"/>
    </xf>
    <xf numFmtId="0" fontId="10" fillId="0" borderId="49" xfId="2" applyBorder="1" applyAlignment="1">
      <alignment horizontal="left" vertical="top" wrapText="1"/>
    </xf>
  </cellXfs>
  <cellStyles count="3">
    <cellStyle name="Normal" xfId="0" builtinId="0"/>
    <cellStyle name="Normal 2" xfId="2" xr:uid="{9E6A4E1C-DD18-479E-AEF2-4C23B2B8594A}"/>
    <cellStyle name="Normal_Application"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4</xdr:row>
          <xdr:rowOff>57150</xdr:rowOff>
        </xdr:from>
        <xdr:to>
          <xdr:col>1</xdr:col>
          <xdr:colOff>857250</xdr:colOff>
          <xdr:row>5</xdr:row>
          <xdr:rowOff>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0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1133475</xdr:colOff>
          <xdr:row>4</xdr:row>
          <xdr:rowOff>47625</xdr:rowOff>
        </xdr:from>
        <xdr:to>
          <xdr:col>1</xdr:col>
          <xdr:colOff>1781175</xdr:colOff>
          <xdr:row>4</xdr:row>
          <xdr:rowOff>266700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0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JOINT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2133600</xdr:colOff>
          <xdr:row>4</xdr:row>
          <xdr:rowOff>66675</xdr:rowOff>
        </xdr:from>
        <xdr:to>
          <xdr:col>2</xdr:col>
          <xdr:colOff>904875</xdr:colOff>
          <xdr:row>5</xdr:row>
          <xdr:rowOff>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0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CORPORATION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4</xdr:row>
          <xdr:rowOff>66675</xdr:rowOff>
        </xdr:from>
        <xdr:to>
          <xdr:col>4</xdr:col>
          <xdr:colOff>266700</xdr:colOff>
          <xdr:row>5</xdr:row>
          <xdr:rowOff>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0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PARTNERSHIP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xdr:row>
          <xdr:rowOff>66675</xdr:rowOff>
        </xdr:from>
        <xdr:to>
          <xdr:col>5</xdr:col>
          <xdr:colOff>1314450</xdr:colOff>
          <xdr:row>5</xdr:row>
          <xdr:rowOff>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0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5</xdr:row>
          <xdr:rowOff>57150</xdr:rowOff>
        </xdr:from>
        <xdr:to>
          <xdr:col>1</xdr:col>
          <xdr:colOff>1733550</xdr:colOff>
          <xdr:row>6</xdr:row>
          <xdr:rowOff>9525</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0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OPERATING LINE OF CREDIT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2133600</xdr:colOff>
          <xdr:row>5</xdr:row>
          <xdr:rowOff>57150</xdr:rowOff>
        </xdr:from>
        <xdr:to>
          <xdr:col>2</xdr:col>
          <xdr:colOff>904875</xdr:colOff>
          <xdr:row>6</xdr:row>
          <xdr:rowOff>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0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TERM EQUIPMENT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5</xdr:row>
          <xdr:rowOff>57150</xdr:rowOff>
        </xdr:from>
        <xdr:to>
          <xdr:col>4</xdr:col>
          <xdr:colOff>266700</xdr:colOff>
          <xdr:row>6</xdr:row>
          <xdr:rowOff>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0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REAL ESTATE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22</xdr:row>
          <xdr:rowOff>219075</xdr:rowOff>
        </xdr:from>
        <xdr:to>
          <xdr:col>5</xdr:col>
          <xdr:colOff>447675</xdr:colOff>
          <xdr:row>24</xdr:row>
          <xdr:rowOff>19050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0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22</xdr:row>
          <xdr:rowOff>219075</xdr:rowOff>
        </xdr:from>
        <xdr:to>
          <xdr:col>5</xdr:col>
          <xdr:colOff>1104900</xdr:colOff>
          <xdr:row>24</xdr:row>
          <xdr:rowOff>19050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0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xdr:row>
          <xdr:rowOff>171450</xdr:rowOff>
        </xdr:from>
        <xdr:to>
          <xdr:col>5</xdr:col>
          <xdr:colOff>447675</xdr:colOff>
          <xdr:row>25</xdr:row>
          <xdr:rowOff>9525</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0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23</xdr:row>
          <xdr:rowOff>171450</xdr:rowOff>
        </xdr:from>
        <xdr:to>
          <xdr:col>5</xdr:col>
          <xdr:colOff>1104900</xdr:colOff>
          <xdr:row>25</xdr:row>
          <xdr:rowOff>9525</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0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xdr:row>
          <xdr:rowOff>171450</xdr:rowOff>
        </xdr:from>
        <xdr:to>
          <xdr:col>5</xdr:col>
          <xdr:colOff>447675</xdr:colOff>
          <xdr:row>26</xdr:row>
          <xdr:rowOff>9525</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0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24</xdr:row>
          <xdr:rowOff>171450</xdr:rowOff>
        </xdr:from>
        <xdr:to>
          <xdr:col>5</xdr:col>
          <xdr:colOff>1104900</xdr:colOff>
          <xdr:row>26</xdr:row>
          <xdr:rowOff>9525</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0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25</xdr:row>
          <xdr:rowOff>161925</xdr:rowOff>
        </xdr:from>
        <xdr:to>
          <xdr:col>5</xdr:col>
          <xdr:colOff>447675</xdr:colOff>
          <xdr:row>27</xdr:row>
          <xdr:rowOff>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0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25</xdr:row>
          <xdr:rowOff>161925</xdr:rowOff>
        </xdr:from>
        <xdr:to>
          <xdr:col>5</xdr:col>
          <xdr:colOff>1104900</xdr:colOff>
          <xdr:row>27</xdr:row>
          <xdr:rowOff>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0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40</xdr:row>
          <xdr:rowOff>9525</xdr:rowOff>
        </xdr:from>
        <xdr:to>
          <xdr:col>1</xdr:col>
          <xdr:colOff>1514475</xdr:colOff>
          <xdr:row>41</xdr:row>
          <xdr:rowOff>57150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0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PURCHASE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1724025</xdr:colOff>
          <xdr:row>40</xdr:row>
          <xdr:rowOff>38100</xdr:rowOff>
        </xdr:from>
        <xdr:to>
          <xdr:col>2</xdr:col>
          <xdr:colOff>495300</xdr:colOff>
          <xdr:row>41</xdr:row>
          <xdr:rowOff>38100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0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REFINANCE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742950</xdr:colOff>
          <xdr:row>40</xdr:row>
          <xdr:rowOff>28575</xdr:rowOff>
        </xdr:from>
        <xdr:to>
          <xdr:col>3</xdr:col>
          <xdr:colOff>1038225</xdr:colOff>
          <xdr:row>41</xdr:row>
          <xdr:rowOff>38100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0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CONSTRUCTION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42</xdr:row>
          <xdr:rowOff>0</xdr:rowOff>
        </xdr:from>
        <xdr:to>
          <xdr:col>1</xdr:col>
          <xdr:colOff>885825</xdr:colOff>
          <xdr:row>43</xdr:row>
          <xdr:rowOff>28575</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0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ANNUAL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1476375</xdr:colOff>
          <xdr:row>42</xdr:row>
          <xdr:rowOff>0</xdr:rowOff>
        </xdr:from>
        <xdr:to>
          <xdr:col>1</xdr:col>
          <xdr:colOff>2438400</xdr:colOff>
          <xdr:row>43</xdr:row>
          <xdr:rowOff>28575</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0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SEMI ANNUAL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43</xdr:row>
          <xdr:rowOff>0</xdr:rowOff>
        </xdr:from>
        <xdr:to>
          <xdr:col>1</xdr:col>
          <xdr:colOff>1095375</xdr:colOff>
          <xdr:row>44</xdr:row>
          <xdr:rowOff>28575</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0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QUARTERLY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1466850</xdr:colOff>
          <xdr:row>43</xdr:row>
          <xdr:rowOff>0</xdr:rowOff>
        </xdr:from>
        <xdr:to>
          <xdr:col>2</xdr:col>
          <xdr:colOff>66675</xdr:colOff>
          <xdr:row>44</xdr:row>
          <xdr:rowOff>28575</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0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MONTHLY</a:t>
              </a:r>
            </a:p>
          </xdr:txBody>
        </xdr:sp>
        <xdr:clientData/>
      </xdr:twoCellAnchor>
    </mc:Choice>
    <mc:Fallback/>
  </mc:AlternateContent>
  <xdr:twoCellAnchor editAs="oneCell">
    <xdr:from>
      <xdr:col>1</xdr:col>
      <xdr:colOff>1704975</xdr:colOff>
      <xdr:row>0</xdr:row>
      <xdr:rowOff>19050</xdr:rowOff>
    </xdr:from>
    <xdr:to>
      <xdr:col>1</xdr:col>
      <xdr:colOff>2438400</xdr:colOff>
      <xdr:row>0</xdr:row>
      <xdr:rowOff>514350</xdr:rowOff>
    </xdr:to>
    <xdr:pic>
      <xdr:nvPicPr>
        <xdr:cNvPr id="15397" name="Picture 1">
          <a:extLst>
            <a:ext uri="{FF2B5EF4-FFF2-40B4-BE49-F238E27FC236}">
              <a16:creationId xmlns:a16="http://schemas.microsoft.com/office/drawing/2014/main" id="{00000000-0008-0000-0000-0000253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90975" y="19050"/>
          <a:ext cx="7334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3</xdr:row>
          <xdr:rowOff>104775</xdr:rowOff>
        </xdr:from>
        <xdr:to>
          <xdr:col>10</xdr:col>
          <xdr:colOff>666750</xdr:colOff>
          <xdr:row>59</xdr:row>
          <xdr:rowOff>104775</xdr:rowOff>
        </xdr:to>
        <xdr:sp macro="" textlink="">
          <xdr:nvSpPr>
            <xdr:cNvPr id="20482" name="Object 2" hidden="1">
              <a:extLst>
                <a:ext uri="{63B3BB69-23CF-44E3-9099-C40C66FF867C}">
                  <a14:compatExt spid="_x0000_s20482"/>
                </a:ext>
                <a:ext uri="{FF2B5EF4-FFF2-40B4-BE49-F238E27FC236}">
                  <a16:creationId xmlns:a16="http://schemas.microsoft.com/office/drawing/2014/main" id="{00000000-0008-0000-0100-0000025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13</xdr:col>
      <xdr:colOff>466725</xdr:colOff>
      <xdr:row>0</xdr:row>
      <xdr:rowOff>0</xdr:rowOff>
    </xdr:from>
    <xdr:to>
      <xdr:col>14</xdr:col>
      <xdr:colOff>1219200</xdr:colOff>
      <xdr:row>2</xdr:row>
      <xdr:rowOff>209550</xdr:rowOff>
    </xdr:to>
    <xdr:pic>
      <xdr:nvPicPr>
        <xdr:cNvPr id="6168" name="Picture 4" descr="Alliance Logos 001">
          <a:extLst>
            <a:ext uri="{FF2B5EF4-FFF2-40B4-BE49-F238E27FC236}">
              <a16:creationId xmlns:a16="http://schemas.microsoft.com/office/drawing/2014/main" id="{00000000-0008-0000-0200-0000181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01675" y="0"/>
          <a:ext cx="14763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g%20&amp;%20Commercial%20Information\Financial%20Statement%20%20-%20Balance%20Sheet-with%20cashflow%20and%20breakeven%2007.15.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T:\Brittany\Environmental_Risk_Assessment_Questionnaire.xlsx" TargetMode="External"/><Relationship Id="rId1" Type="http://schemas.openxmlformats.org/officeDocument/2006/relationships/externalLinkPath" Target="file:///T:\Brittany\Environmental_Risk_Assessment_Questionnair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armfutures.com/Documents%20and%20Settings/Suderman/Local%20Settings/Temporary%20Internet%20Files/Content.IE5/UVAF6LEZ/Storage%20Card/ce%20documents/crops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
      <sheetName val="Information"/>
      <sheetName val="Cash flow"/>
      <sheetName val="Capital Assets &amp; Sales"/>
      <sheetName val="Breakeven"/>
      <sheetName val="Bor Auth"/>
    </sheetNames>
    <sheetDataSet>
      <sheetData sheetId="0">
        <row r="22">
          <cell r="I22" t="str">
            <v>Sch. 4</v>
          </cell>
          <cell r="K22" t="str">
            <v/>
          </cell>
        </row>
        <row r="87">
          <cell r="A87" t="str">
            <v>SCHEDULE 3A: MARKETABLE SECURITIES</v>
          </cell>
        </row>
        <row r="101">
          <cell r="A101" t="str">
            <v>SCHEDULE 4:  NOTES &amp; ACCOUNTS RECEIVABLE AND COOP RETAINS RECEIVABLE</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nvironment Risk (2)"/>
      <sheetName val="Environment Risk"/>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ce Lists"/>
      <sheetName val="planting"/>
      <sheetName val="Acreage"/>
      <sheetName val="SUMMARY"/>
      <sheetName val="PRODUCT"/>
      <sheetName val="FERTILIZER"/>
      <sheetName val="mix fertilizer"/>
    </sheetNames>
    <sheetDataSet>
      <sheetData sheetId="0"/>
      <sheetData sheetId="1"/>
      <sheetData sheetId="2"/>
      <sheetData sheetId="3"/>
      <sheetData sheetId="4">
        <row r="2">
          <cell r="D2" t="str">
            <v>balance</v>
          </cell>
          <cell r="G2">
            <v>31.25</v>
          </cell>
          <cell r="H2">
            <v>209.375</v>
          </cell>
        </row>
        <row r="3">
          <cell r="D3" t="str">
            <v xml:space="preserve"> </v>
          </cell>
          <cell r="G3">
            <v>0</v>
          </cell>
          <cell r="H3">
            <v>0</v>
          </cell>
        </row>
        <row r="4">
          <cell r="D4" t="str">
            <v>balance</v>
          </cell>
          <cell r="G4">
            <v>17.5</v>
          </cell>
          <cell r="H4">
            <v>117.25</v>
          </cell>
        </row>
        <row r="5">
          <cell r="D5" t="str">
            <v>balance</v>
          </cell>
          <cell r="G5">
            <v>27.5</v>
          </cell>
          <cell r="H5">
            <v>184.25</v>
          </cell>
        </row>
        <row r="6">
          <cell r="D6" t="str">
            <v>balance</v>
          </cell>
          <cell r="G6">
            <v>25</v>
          </cell>
          <cell r="H6">
            <v>167.5</v>
          </cell>
        </row>
        <row r="7">
          <cell r="D7" t="str">
            <v>balance</v>
          </cell>
          <cell r="G7">
            <v>18.75</v>
          </cell>
          <cell r="H7">
            <v>125.625</v>
          </cell>
        </row>
        <row r="8">
          <cell r="D8" t="str">
            <v>balance</v>
          </cell>
          <cell r="G8">
            <v>72.5</v>
          </cell>
          <cell r="H8">
            <v>485.75</v>
          </cell>
        </row>
        <row r="9">
          <cell r="D9" t="str">
            <v>balance</v>
          </cell>
          <cell r="G9">
            <v>56.25</v>
          </cell>
          <cell r="H9">
            <v>376.875</v>
          </cell>
        </row>
        <row r="10">
          <cell r="D10" t="str">
            <v>balance</v>
          </cell>
          <cell r="G10">
            <v>43.75</v>
          </cell>
          <cell r="H10">
            <v>293.125</v>
          </cell>
        </row>
        <row r="11">
          <cell r="D11" t="str">
            <v>balance</v>
          </cell>
          <cell r="G11">
            <v>40</v>
          </cell>
          <cell r="H11">
            <v>268</v>
          </cell>
        </row>
        <row r="12">
          <cell r="D12" t="str">
            <v>balance</v>
          </cell>
          <cell r="G12">
            <v>30</v>
          </cell>
          <cell r="H12">
            <v>201</v>
          </cell>
        </row>
        <row r="13">
          <cell r="D13" t="str">
            <v>prowl 3.3</v>
          </cell>
          <cell r="G13">
            <v>75</v>
          </cell>
          <cell r="H13">
            <v>202.5</v>
          </cell>
        </row>
        <row r="14">
          <cell r="D14" t="str">
            <v>prowl 3.3</v>
          </cell>
          <cell r="G14">
            <v>42</v>
          </cell>
          <cell r="H14">
            <v>113.4</v>
          </cell>
        </row>
        <row r="15">
          <cell r="D15" t="str">
            <v>prowl 3.3</v>
          </cell>
          <cell r="G15">
            <v>66</v>
          </cell>
          <cell r="H15">
            <v>178.20000000000002</v>
          </cell>
        </row>
        <row r="16">
          <cell r="D16" t="str">
            <v>prowl 3.3</v>
          </cell>
          <cell r="G16">
            <v>60</v>
          </cell>
          <cell r="H16">
            <v>162</v>
          </cell>
        </row>
        <row r="17">
          <cell r="D17" t="str">
            <v>prowl 3.3</v>
          </cell>
          <cell r="G17">
            <v>45</v>
          </cell>
          <cell r="H17">
            <v>121.50000000000001</v>
          </cell>
        </row>
        <row r="18">
          <cell r="D18" t="str">
            <v>prowl 3.3</v>
          </cell>
          <cell r="G18">
            <v>174</v>
          </cell>
          <cell r="H18">
            <v>469.8</v>
          </cell>
        </row>
        <row r="19">
          <cell r="D19" t="str">
            <v>prowl 3.3</v>
          </cell>
          <cell r="G19">
            <v>0</v>
          </cell>
          <cell r="H19">
            <v>0</v>
          </cell>
        </row>
        <row r="20">
          <cell r="D20" t="str">
            <v>prowl 3.3</v>
          </cell>
          <cell r="G20">
            <v>0</v>
          </cell>
          <cell r="H20">
            <v>0</v>
          </cell>
        </row>
        <row r="21">
          <cell r="D21" t="str">
            <v>prowl 3.3</v>
          </cell>
          <cell r="G21">
            <v>0</v>
          </cell>
          <cell r="H21">
            <v>0</v>
          </cell>
        </row>
        <row r="22">
          <cell r="D22" t="str">
            <v>prowl 3.3</v>
          </cell>
          <cell r="G22">
            <v>0</v>
          </cell>
          <cell r="H22">
            <v>0</v>
          </cell>
        </row>
        <row r="23">
          <cell r="D23" t="str">
            <v>velpar</v>
          </cell>
          <cell r="G23">
            <v>0</v>
          </cell>
          <cell r="H23">
            <v>0</v>
          </cell>
        </row>
        <row r="24">
          <cell r="D24" t="str">
            <v>3751R</v>
          </cell>
          <cell r="G24">
            <v>9.8124999999999982</v>
          </cell>
          <cell r="H24">
            <v>872.33124999999995</v>
          </cell>
        </row>
        <row r="25">
          <cell r="D25" t="str">
            <v>AL53V08</v>
          </cell>
          <cell r="G25">
            <v>204</v>
          </cell>
          <cell r="H25">
            <v>775.19999999999993</v>
          </cell>
        </row>
        <row r="26">
          <cell r="D26" t="str">
            <v>AL53V08</v>
          </cell>
          <cell r="G26">
            <v>48</v>
          </cell>
          <cell r="H26">
            <v>182.39999999999998</v>
          </cell>
        </row>
        <row r="27">
          <cell r="G27">
            <v>0</v>
          </cell>
          <cell r="H27">
            <v>0</v>
          </cell>
        </row>
        <row r="28">
          <cell r="D28" t="str">
            <v>37h24</v>
          </cell>
          <cell r="G28">
            <v>5.4949999999999992</v>
          </cell>
          <cell r="H28">
            <v>603.90049999999997</v>
          </cell>
        </row>
        <row r="29">
          <cell r="D29" t="str">
            <v>3751R</v>
          </cell>
          <cell r="G29">
            <v>8.6349999999999998</v>
          </cell>
          <cell r="H29">
            <v>767.65150000000006</v>
          </cell>
        </row>
        <row r="30">
          <cell r="D30" t="str">
            <v>36N70</v>
          </cell>
          <cell r="G30">
            <v>7.85</v>
          </cell>
          <cell r="H30">
            <v>894.11500000000001</v>
          </cell>
        </row>
        <row r="31">
          <cell r="D31" t="str">
            <v>37h24</v>
          </cell>
          <cell r="G31">
            <v>5.8874999999999993</v>
          </cell>
          <cell r="H31">
            <v>647.03625</v>
          </cell>
        </row>
        <row r="32">
          <cell r="D32" t="str">
            <v>36N70</v>
          </cell>
          <cell r="G32">
            <v>22.764999999999997</v>
          </cell>
          <cell r="H32">
            <v>2592.9334999999996</v>
          </cell>
        </row>
        <row r="33">
          <cell r="D33" t="str">
            <v>36N70</v>
          </cell>
          <cell r="G33">
            <v>7.85</v>
          </cell>
          <cell r="H33">
            <v>894.11500000000001</v>
          </cell>
        </row>
        <row r="34">
          <cell r="D34" t="str">
            <v>37h24</v>
          </cell>
          <cell r="G34">
            <v>9.8124999999999982</v>
          </cell>
          <cell r="H34">
            <v>1078.39375</v>
          </cell>
        </row>
        <row r="35">
          <cell r="D35" t="str">
            <v>3751R</v>
          </cell>
          <cell r="G35">
            <v>13.737499999999999</v>
          </cell>
          <cell r="H35">
            <v>1221.2637500000001</v>
          </cell>
        </row>
        <row r="36">
          <cell r="D36" t="str">
            <v>37h24</v>
          </cell>
          <cell r="G36">
            <v>12.559999999999999</v>
          </cell>
          <cell r="H36">
            <v>1380.3439999999998</v>
          </cell>
        </row>
        <row r="37">
          <cell r="D37" t="str">
            <v>37h24</v>
          </cell>
          <cell r="G37">
            <v>9.4199999999999982</v>
          </cell>
          <cell r="H37">
            <v>1035.2579999999998</v>
          </cell>
        </row>
        <row r="38">
          <cell r="G38">
            <v>0</v>
          </cell>
          <cell r="H38">
            <v>0</v>
          </cell>
        </row>
        <row r="39">
          <cell r="D39" t="str">
            <v>counter</v>
          </cell>
          <cell r="G39">
            <v>167.5</v>
          </cell>
          <cell r="H39">
            <v>366.82499999999999</v>
          </cell>
        </row>
        <row r="40">
          <cell r="G40">
            <v>0</v>
          </cell>
          <cell r="H40">
            <v>0</v>
          </cell>
        </row>
        <row r="41">
          <cell r="G41">
            <v>0</v>
          </cell>
          <cell r="H41">
            <v>0</v>
          </cell>
        </row>
        <row r="42">
          <cell r="G42">
            <v>0</v>
          </cell>
          <cell r="H42">
            <v>0</v>
          </cell>
        </row>
        <row r="43">
          <cell r="D43" t="str">
            <v>counter</v>
          </cell>
          <cell r="G43">
            <v>93.8</v>
          </cell>
          <cell r="H43">
            <v>205.422</v>
          </cell>
        </row>
        <row r="44">
          <cell r="G44">
            <v>0</v>
          </cell>
          <cell r="H44">
            <v>0</v>
          </cell>
        </row>
        <row r="45">
          <cell r="D45" t="str">
            <v>counter</v>
          </cell>
          <cell r="G45">
            <v>134</v>
          </cell>
          <cell r="H45">
            <v>293.45999999999998</v>
          </cell>
        </row>
        <row r="46">
          <cell r="D46" t="str">
            <v>counter</v>
          </cell>
          <cell r="G46">
            <v>100.5</v>
          </cell>
          <cell r="H46">
            <v>220.095</v>
          </cell>
        </row>
        <row r="47">
          <cell r="D47" t="str">
            <v>counter</v>
          </cell>
          <cell r="G47">
            <v>388.6</v>
          </cell>
          <cell r="H47">
            <v>851.03399999999999</v>
          </cell>
        </row>
        <row r="48">
          <cell r="D48" t="str">
            <v>counter</v>
          </cell>
          <cell r="G48">
            <v>301.5</v>
          </cell>
          <cell r="H48">
            <v>660.28499999999997</v>
          </cell>
        </row>
        <row r="49">
          <cell r="D49" t="str">
            <v>counter</v>
          </cell>
          <cell r="G49">
            <v>0</v>
          </cell>
          <cell r="H49">
            <v>0</v>
          </cell>
        </row>
        <row r="50">
          <cell r="D50" t="str">
            <v>counter</v>
          </cell>
          <cell r="G50">
            <v>0</v>
          </cell>
          <cell r="H50">
            <v>0</v>
          </cell>
        </row>
        <row r="51">
          <cell r="D51" t="str">
            <v>counter</v>
          </cell>
          <cell r="G51">
            <v>0</v>
          </cell>
          <cell r="H51">
            <v>0</v>
          </cell>
        </row>
        <row r="52">
          <cell r="G52">
            <v>0</v>
          </cell>
          <cell r="H52">
            <v>0</v>
          </cell>
        </row>
        <row r="53">
          <cell r="G53">
            <v>0</v>
          </cell>
          <cell r="H53">
            <v>0</v>
          </cell>
        </row>
        <row r="54">
          <cell r="G54">
            <v>0</v>
          </cell>
          <cell r="H54">
            <v>0</v>
          </cell>
        </row>
        <row r="55">
          <cell r="G55">
            <v>0</v>
          </cell>
          <cell r="H55">
            <v>0</v>
          </cell>
        </row>
        <row r="56">
          <cell r="G56">
            <v>0</v>
          </cell>
          <cell r="H56">
            <v>0</v>
          </cell>
        </row>
        <row r="57">
          <cell r="G57">
            <v>0</v>
          </cell>
          <cell r="H57">
            <v>0</v>
          </cell>
        </row>
        <row r="58">
          <cell r="G58">
            <v>0</v>
          </cell>
          <cell r="H58">
            <v>0</v>
          </cell>
        </row>
        <row r="59">
          <cell r="G59">
            <v>0</v>
          </cell>
          <cell r="H59">
            <v>0</v>
          </cell>
        </row>
        <row r="60">
          <cell r="G60">
            <v>0</v>
          </cell>
          <cell r="H60">
            <v>0</v>
          </cell>
        </row>
        <row r="61">
          <cell r="G61">
            <v>0</v>
          </cell>
          <cell r="H61">
            <v>0</v>
          </cell>
        </row>
        <row r="62">
          <cell r="G62">
            <v>0</v>
          </cell>
          <cell r="H62">
            <v>0</v>
          </cell>
        </row>
        <row r="63">
          <cell r="G63">
            <v>0</v>
          </cell>
          <cell r="H63">
            <v>0</v>
          </cell>
        </row>
        <row r="64">
          <cell r="G64">
            <v>0</v>
          </cell>
          <cell r="H64">
            <v>0</v>
          </cell>
        </row>
        <row r="65">
          <cell r="G65">
            <v>0</v>
          </cell>
          <cell r="H65">
            <v>0</v>
          </cell>
        </row>
        <row r="66">
          <cell r="G66">
            <v>0</v>
          </cell>
          <cell r="H66">
            <v>0</v>
          </cell>
        </row>
        <row r="67">
          <cell r="G67">
            <v>0</v>
          </cell>
          <cell r="H67">
            <v>0</v>
          </cell>
        </row>
        <row r="68">
          <cell r="G68">
            <v>0</v>
          </cell>
          <cell r="H68">
            <v>0</v>
          </cell>
        </row>
        <row r="69">
          <cell r="G69">
            <v>0</v>
          </cell>
          <cell r="H69">
            <v>0</v>
          </cell>
        </row>
        <row r="70">
          <cell r="G70">
            <v>0</v>
          </cell>
          <cell r="H70">
            <v>0</v>
          </cell>
        </row>
        <row r="71">
          <cell r="G71">
            <v>0</v>
          </cell>
          <cell r="H71">
            <v>0</v>
          </cell>
        </row>
        <row r="72">
          <cell r="G72">
            <v>0</v>
          </cell>
          <cell r="H72">
            <v>0</v>
          </cell>
        </row>
        <row r="73">
          <cell r="G73">
            <v>0</v>
          </cell>
          <cell r="H73">
            <v>0</v>
          </cell>
        </row>
        <row r="74">
          <cell r="G74">
            <v>0</v>
          </cell>
          <cell r="H74">
            <v>0</v>
          </cell>
        </row>
        <row r="75">
          <cell r="G75">
            <v>0</v>
          </cell>
          <cell r="H75">
            <v>0</v>
          </cell>
        </row>
        <row r="76">
          <cell r="G76">
            <v>0</v>
          </cell>
          <cell r="H76">
            <v>0</v>
          </cell>
        </row>
        <row r="77">
          <cell r="G77">
            <v>0</v>
          </cell>
          <cell r="H77">
            <v>0</v>
          </cell>
        </row>
        <row r="78">
          <cell r="G78">
            <v>0</v>
          </cell>
          <cell r="H78">
            <v>0</v>
          </cell>
        </row>
        <row r="79">
          <cell r="G79">
            <v>0</v>
          </cell>
          <cell r="H79">
            <v>0</v>
          </cell>
        </row>
        <row r="80">
          <cell r="G80">
            <v>0</v>
          </cell>
          <cell r="H80">
            <v>0</v>
          </cell>
        </row>
        <row r="81">
          <cell r="G81">
            <v>0</v>
          </cell>
          <cell r="H81">
            <v>0</v>
          </cell>
        </row>
        <row r="82">
          <cell r="G82">
            <v>0</v>
          </cell>
          <cell r="H82">
            <v>0</v>
          </cell>
        </row>
        <row r="83">
          <cell r="G83">
            <v>0</v>
          </cell>
          <cell r="H83">
            <v>0</v>
          </cell>
        </row>
        <row r="84">
          <cell r="G84">
            <v>0</v>
          </cell>
          <cell r="H84">
            <v>0</v>
          </cell>
        </row>
        <row r="85">
          <cell r="G85">
            <v>0</v>
          </cell>
          <cell r="H85">
            <v>0</v>
          </cell>
        </row>
        <row r="86">
          <cell r="G86">
            <v>0</v>
          </cell>
          <cell r="H86">
            <v>0</v>
          </cell>
        </row>
        <row r="87">
          <cell r="G87">
            <v>0</v>
          </cell>
          <cell r="H87">
            <v>0</v>
          </cell>
        </row>
        <row r="88">
          <cell r="G88">
            <v>0</v>
          </cell>
          <cell r="H88">
            <v>0</v>
          </cell>
        </row>
        <row r="89">
          <cell r="G89">
            <v>0</v>
          </cell>
          <cell r="H89">
            <v>0</v>
          </cell>
        </row>
        <row r="90">
          <cell r="G90">
            <v>0</v>
          </cell>
          <cell r="H90">
            <v>0</v>
          </cell>
        </row>
        <row r="91">
          <cell r="G91">
            <v>0</v>
          </cell>
          <cell r="H91">
            <v>0</v>
          </cell>
        </row>
        <row r="92">
          <cell r="G92">
            <v>0</v>
          </cell>
          <cell r="H92">
            <v>0</v>
          </cell>
        </row>
        <row r="93">
          <cell r="G93">
            <v>0</v>
          </cell>
          <cell r="H93">
            <v>0</v>
          </cell>
        </row>
        <row r="94">
          <cell r="G94">
            <v>0</v>
          </cell>
          <cell r="H94">
            <v>0</v>
          </cell>
        </row>
        <row r="95">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row r="105">
          <cell r="G105">
            <v>0</v>
          </cell>
          <cell r="H105">
            <v>0</v>
          </cell>
        </row>
        <row r="106">
          <cell r="G106">
            <v>0</v>
          </cell>
          <cell r="H106">
            <v>0</v>
          </cell>
        </row>
        <row r="107">
          <cell r="G107">
            <v>0</v>
          </cell>
          <cell r="H107">
            <v>0</v>
          </cell>
        </row>
        <row r="108">
          <cell r="G108">
            <v>0</v>
          </cell>
          <cell r="H108">
            <v>0</v>
          </cell>
        </row>
        <row r="109">
          <cell r="G109">
            <v>0</v>
          </cell>
          <cell r="H109">
            <v>0</v>
          </cell>
        </row>
        <row r="110">
          <cell r="G110">
            <v>0</v>
          </cell>
          <cell r="H110">
            <v>0</v>
          </cell>
        </row>
        <row r="111">
          <cell r="G111">
            <v>0</v>
          </cell>
          <cell r="H111">
            <v>0</v>
          </cell>
        </row>
        <row r="112">
          <cell r="G112">
            <v>0</v>
          </cell>
          <cell r="H112">
            <v>0</v>
          </cell>
        </row>
        <row r="113">
          <cell r="G113">
            <v>0</v>
          </cell>
          <cell r="H113">
            <v>0</v>
          </cell>
        </row>
        <row r="114">
          <cell r="G114">
            <v>0</v>
          </cell>
          <cell r="H114">
            <v>0</v>
          </cell>
        </row>
        <row r="115">
          <cell r="G115">
            <v>0</v>
          </cell>
          <cell r="H115">
            <v>0</v>
          </cell>
        </row>
        <row r="116">
          <cell r="G116">
            <v>0</v>
          </cell>
          <cell r="H116">
            <v>0</v>
          </cell>
        </row>
        <row r="117">
          <cell r="G117">
            <v>0</v>
          </cell>
          <cell r="H117">
            <v>0</v>
          </cell>
        </row>
        <row r="118">
          <cell r="G118">
            <v>0</v>
          </cell>
          <cell r="H118">
            <v>0</v>
          </cell>
        </row>
        <row r="119">
          <cell r="G119">
            <v>0</v>
          </cell>
          <cell r="H119">
            <v>0</v>
          </cell>
        </row>
        <row r="120">
          <cell r="G120">
            <v>0</v>
          </cell>
          <cell r="H120">
            <v>0</v>
          </cell>
        </row>
        <row r="121">
          <cell r="G121">
            <v>0</v>
          </cell>
          <cell r="H121">
            <v>0</v>
          </cell>
        </row>
        <row r="122">
          <cell r="G122">
            <v>0</v>
          </cell>
          <cell r="H122">
            <v>0</v>
          </cell>
        </row>
        <row r="123">
          <cell r="G123">
            <v>0</v>
          </cell>
          <cell r="H123">
            <v>0</v>
          </cell>
        </row>
        <row r="124">
          <cell r="G124">
            <v>0</v>
          </cell>
          <cell r="H124">
            <v>0</v>
          </cell>
        </row>
        <row r="125">
          <cell r="G125">
            <v>0</v>
          </cell>
          <cell r="H125">
            <v>0</v>
          </cell>
        </row>
        <row r="126">
          <cell r="G126">
            <v>0</v>
          </cell>
          <cell r="H126">
            <v>0</v>
          </cell>
        </row>
        <row r="127">
          <cell r="G127">
            <v>0</v>
          </cell>
          <cell r="H127">
            <v>0</v>
          </cell>
        </row>
        <row r="128">
          <cell r="G128">
            <v>0</v>
          </cell>
          <cell r="H128">
            <v>0</v>
          </cell>
        </row>
        <row r="129">
          <cell r="G129">
            <v>0</v>
          </cell>
          <cell r="H129">
            <v>0</v>
          </cell>
        </row>
        <row r="130">
          <cell r="G130">
            <v>0</v>
          </cell>
          <cell r="H130">
            <v>0</v>
          </cell>
        </row>
        <row r="131">
          <cell r="G131">
            <v>0</v>
          </cell>
          <cell r="H131">
            <v>0</v>
          </cell>
        </row>
        <row r="132">
          <cell r="G132">
            <v>0</v>
          </cell>
          <cell r="H132">
            <v>0</v>
          </cell>
        </row>
        <row r="133">
          <cell r="G133">
            <v>0</v>
          </cell>
          <cell r="H133">
            <v>0</v>
          </cell>
        </row>
        <row r="134">
          <cell r="G134">
            <v>0</v>
          </cell>
          <cell r="H134">
            <v>0</v>
          </cell>
        </row>
        <row r="135">
          <cell r="G135">
            <v>0</v>
          </cell>
          <cell r="H135">
            <v>0</v>
          </cell>
        </row>
        <row r="136">
          <cell r="G136">
            <v>0</v>
          </cell>
          <cell r="H136">
            <v>0</v>
          </cell>
        </row>
        <row r="137">
          <cell r="G137">
            <v>0</v>
          </cell>
          <cell r="H137">
            <v>0</v>
          </cell>
        </row>
        <row r="138">
          <cell r="G138">
            <v>0</v>
          </cell>
          <cell r="H138">
            <v>0</v>
          </cell>
        </row>
        <row r="139">
          <cell r="G139">
            <v>0</v>
          </cell>
          <cell r="H139">
            <v>0</v>
          </cell>
        </row>
        <row r="140">
          <cell r="G140">
            <v>0</v>
          </cell>
          <cell r="H140">
            <v>0</v>
          </cell>
        </row>
        <row r="141">
          <cell r="G141">
            <v>0</v>
          </cell>
          <cell r="H141">
            <v>0</v>
          </cell>
        </row>
        <row r="142">
          <cell r="G142">
            <v>0</v>
          </cell>
          <cell r="H142">
            <v>0</v>
          </cell>
        </row>
        <row r="143">
          <cell r="G143">
            <v>0</v>
          </cell>
          <cell r="H143">
            <v>0</v>
          </cell>
        </row>
        <row r="144">
          <cell r="G144">
            <v>0</v>
          </cell>
          <cell r="H144">
            <v>0</v>
          </cell>
        </row>
        <row r="145">
          <cell r="G145">
            <v>0</v>
          </cell>
          <cell r="H145">
            <v>0</v>
          </cell>
        </row>
        <row r="146">
          <cell r="G146">
            <v>0</v>
          </cell>
          <cell r="H146">
            <v>0</v>
          </cell>
        </row>
        <row r="147">
          <cell r="G147">
            <v>0</v>
          </cell>
          <cell r="H147">
            <v>0</v>
          </cell>
        </row>
        <row r="148">
          <cell r="G148">
            <v>0</v>
          </cell>
          <cell r="H148">
            <v>0</v>
          </cell>
        </row>
        <row r="149">
          <cell r="G149">
            <v>0</v>
          </cell>
          <cell r="H149">
            <v>0</v>
          </cell>
        </row>
        <row r="150">
          <cell r="G150">
            <v>0</v>
          </cell>
          <cell r="H150">
            <v>0</v>
          </cell>
        </row>
        <row r="151">
          <cell r="G151">
            <v>0</v>
          </cell>
          <cell r="H151">
            <v>0</v>
          </cell>
        </row>
        <row r="152">
          <cell r="G152">
            <v>0</v>
          </cell>
          <cell r="H152">
            <v>0</v>
          </cell>
        </row>
        <row r="153">
          <cell r="G153">
            <v>0</v>
          </cell>
          <cell r="H153">
            <v>0</v>
          </cell>
        </row>
      </sheetData>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vmlDrawing" Target="../drawings/vmlDrawing1.v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3.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pageSetUpPr autoPageBreaks="0" fitToPage="1"/>
  </sheetPr>
  <dimension ref="A1:H52"/>
  <sheetViews>
    <sheetView showGridLines="0" tabSelected="1" showOutlineSymbols="0" zoomScaleNormal="100" workbookViewId="0">
      <selection activeCell="B4" sqref="B4"/>
    </sheetView>
  </sheetViews>
  <sheetFormatPr defaultColWidth="9.6640625" defaultRowHeight="15"/>
  <cols>
    <col min="1" max="1" width="26.6640625" style="24" customWidth="1"/>
    <col min="2" max="2" width="28.6640625" style="24" customWidth="1"/>
    <col min="3" max="3" width="10.6640625" style="24" customWidth="1"/>
    <col min="4" max="4" width="12.6640625" style="24" customWidth="1"/>
    <col min="5" max="5" width="6.6640625" style="24" customWidth="1"/>
    <col min="6" max="6" width="16.21875" style="24" customWidth="1"/>
    <col min="7" max="7" width="2.6640625" style="24" customWidth="1"/>
    <col min="8" max="16384" width="9.6640625" style="24"/>
  </cols>
  <sheetData>
    <row r="1" spans="1:7" ht="41.25" customHeight="1">
      <c r="A1" s="365"/>
      <c r="B1" s="365"/>
      <c r="C1" s="365"/>
      <c r="D1" s="365"/>
      <c r="E1" s="365"/>
      <c r="F1" s="365"/>
    </row>
    <row r="2" spans="1:7">
      <c r="A2" s="365" t="s">
        <v>352</v>
      </c>
      <c r="B2" s="365"/>
      <c r="C2" s="365"/>
      <c r="D2" s="365"/>
      <c r="E2" s="365"/>
      <c r="F2" s="365"/>
    </row>
    <row r="3" spans="1:7" ht="6" customHeight="1"/>
    <row r="4" spans="1:7" ht="24" customHeight="1">
      <c r="A4" s="312" t="s">
        <v>19</v>
      </c>
      <c r="B4" s="360"/>
      <c r="C4" s="26" t="s">
        <v>20</v>
      </c>
      <c r="D4" s="366"/>
      <c r="E4" s="366"/>
      <c r="F4" s="366"/>
    </row>
    <row r="5" spans="1:7" s="347" customFormat="1" ht="21.75" customHeight="1">
      <c r="A5" s="348" t="s">
        <v>21</v>
      </c>
    </row>
    <row r="6" spans="1:7" ht="21" customHeight="1">
      <c r="A6" s="348" t="s">
        <v>22</v>
      </c>
      <c r="B6" s="27"/>
    </row>
    <row r="7" spans="1:7" ht="7.5" customHeight="1">
      <c r="A7" s="26"/>
      <c r="B7" s="27"/>
    </row>
    <row r="8" spans="1:7" ht="18" customHeight="1">
      <c r="A8" s="28" t="s">
        <v>23</v>
      </c>
    </row>
    <row r="9" spans="1:7" ht="24" customHeight="1">
      <c r="A9" s="26" t="s">
        <v>24</v>
      </c>
      <c r="B9" s="361"/>
      <c r="C9" s="26" t="s">
        <v>340</v>
      </c>
      <c r="D9" s="361"/>
      <c r="E9" s="26" t="s">
        <v>341</v>
      </c>
      <c r="G9" s="24" t="s">
        <v>60</v>
      </c>
    </row>
    <row r="10" spans="1:7" ht="24" customHeight="1">
      <c r="A10" s="26" t="s">
        <v>25</v>
      </c>
      <c r="B10" s="362"/>
      <c r="C10" s="26" t="s">
        <v>340</v>
      </c>
      <c r="D10" s="362"/>
      <c r="E10" s="26" t="s">
        <v>341</v>
      </c>
      <c r="F10" s="30"/>
      <c r="G10" s="24" t="s">
        <v>60</v>
      </c>
    </row>
    <row r="11" spans="1:7" ht="24" customHeight="1">
      <c r="A11" s="26" t="s">
        <v>26</v>
      </c>
      <c r="B11" s="30"/>
      <c r="C11" s="31"/>
      <c r="D11" s="285"/>
      <c r="E11" s="26" t="s">
        <v>27</v>
      </c>
      <c r="F11" s="32"/>
      <c r="G11" s="24" t="s">
        <v>60</v>
      </c>
    </row>
    <row r="12" spans="1:7" ht="24" customHeight="1">
      <c r="A12" s="26" t="s">
        <v>338</v>
      </c>
      <c r="B12" s="30"/>
      <c r="C12" s="30"/>
      <c r="E12" s="26" t="s">
        <v>342</v>
      </c>
      <c r="F12" s="30"/>
      <c r="G12" s="24" t="s">
        <v>60</v>
      </c>
    </row>
    <row r="13" spans="1:7" ht="24" customHeight="1">
      <c r="A13" s="26" t="s">
        <v>339</v>
      </c>
      <c r="B13" s="30"/>
      <c r="C13" s="30"/>
      <c r="E13" s="26" t="s">
        <v>343</v>
      </c>
      <c r="F13" s="285"/>
      <c r="G13" s="24" t="s">
        <v>60</v>
      </c>
    </row>
    <row r="14" spans="1:7" ht="10.5" customHeight="1">
      <c r="A14" s="27"/>
      <c r="B14" s="34"/>
      <c r="C14" s="34"/>
      <c r="D14" s="27"/>
      <c r="E14" s="27"/>
      <c r="F14" s="27"/>
    </row>
    <row r="15" spans="1:7" ht="18" customHeight="1">
      <c r="A15" s="35" t="s">
        <v>28</v>
      </c>
      <c r="B15" s="27"/>
      <c r="C15" s="27"/>
      <c r="D15" s="27"/>
      <c r="E15" s="27"/>
      <c r="F15" s="27"/>
    </row>
    <row r="16" spans="1:7" ht="24" customHeight="1">
      <c r="A16" s="26" t="s">
        <v>29</v>
      </c>
      <c r="E16" s="26" t="s">
        <v>30</v>
      </c>
      <c r="F16" s="29"/>
      <c r="G16" s="24" t="s">
        <v>60</v>
      </c>
    </row>
    <row r="17" spans="1:8" ht="24" customHeight="1">
      <c r="A17" s="26" t="s">
        <v>26</v>
      </c>
      <c r="B17" s="30"/>
      <c r="C17" s="30"/>
      <c r="D17" s="30"/>
      <c r="F17" s="30"/>
    </row>
    <row r="18" spans="1:8" ht="24" customHeight="1">
      <c r="A18" s="26" t="s">
        <v>36</v>
      </c>
      <c r="B18" s="36"/>
      <c r="C18" s="37"/>
      <c r="D18" s="36"/>
      <c r="E18" s="36"/>
      <c r="F18" s="36"/>
      <c r="G18" s="38"/>
      <c r="H18" s="39"/>
    </row>
    <row r="19" spans="1:8" ht="24" customHeight="1">
      <c r="A19" s="27"/>
      <c r="B19" s="36"/>
      <c r="C19" s="40"/>
      <c r="D19" s="36"/>
      <c r="E19" s="36"/>
      <c r="F19" s="36"/>
      <c r="G19" s="38"/>
      <c r="H19" s="39"/>
    </row>
    <row r="20" spans="1:8" ht="24" customHeight="1">
      <c r="A20" s="26" t="s">
        <v>344</v>
      </c>
      <c r="B20" s="349" t="s">
        <v>345</v>
      </c>
      <c r="C20" s="40"/>
      <c r="D20" s="349" t="s">
        <v>346</v>
      </c>
      <c r="E20" s="36"/>
      <c r="F20" s="36"/>
      <c r="G20" s="38"/>
      <c r="H20" s="39"/>
    </row>
    <row r="21" spans="1:8" ht="24" customHeight="1">
      <c r="B21" s="349" t="s">
        <v>345</v>
      </c>
      <c r="C21" s="40"/>
      <c r="D21" s="349" t="s">
        <v>346</v>
      </c>
      <c r="E21" s="36"/>
      <c r="F21" s="36"/>
      <c r="G21" s="38"/>
      <c r="H21" s="39"/>
    </row>
    <row r="22" spans="1:8" ht="8.25" customHeight="1">
      <c r="A22" s="27"/>
      <c r="B22" s="36"/>
      <c r="C22" s="41"/>
      <c r="D22" s="36"/>
      <c r="E22" s="36"/>
      <c r="F22" s="36"/>
      <c r="G22" s="38"/>
      <c r="H22" s="38"/>
    </row>
    <row r="23" spans="1:8" ht="18" customHeight="1">
      <c r="A23" s="42" t="s">
        <v>37</v>
      </c>
      <c r="B23" s="41"/>
      <c r="C23" s="41"/>
      <c r="D23" s="41"/>
      <c r="E23" s="41"/>
      <c r="F23" s="41"/>
      <c r="G23" s="38"/>
      <c r="H23" s="38"/>
    </row>
    <row r="24" spans="1:8">
      <c r="A24" s="27" t="s">
        <v>317</v>
      </c>
      <c r="B24" s="27"/>
      <c r="C24" s="27"/>
      <c r="D24" s="27"/>
      <c r="F24" s="27"/>
    </row>
    <row r="25" spans="1:8">
      <c r="A25" s="27" t="s">
        <v>318</v>
      </c>
      <c r="B25" s="27"/>
      <c r="C25" s="27"/>
      <c r="D25" s="27"/>
      <c r="F25" s="27"/>
    </row>
    <row r="26" spans="1:8">
      <c r="A26" s="27" t="s">
        <v>319</v>
      </c>
      <c r="B26" s="27"/>
      <c r="C26" s="27"/>
      <c r="D26" s="27"/>
      <c r="F26" s="27"/>
    </row>
    <row r="27" spans="1:8">
      <c r="A27" s="27" t="s">
        <v>316</v>
      </c>
      <c r="B27" s="27"/>
      <c r="C27" s="27"/>
      <c r="D27" s="27"/>
      <c r="E27" s="27"/>
      <c r="F27" s="27"/>
    </row>
    <row r="28" spans="1:8">
      <c r="A28" s="27" t="s">
        <v>38</v>
      </c>
      <c r="B28" s="27"/>
      <c r="C28" s="27"/>
      <c r="D28" s="27"/>
      <c r="E28" s="27"/>
      <c r="F28" s="27"/>
    </row>
    <row r="29" spans="1:8" ht="27" customHeight="1">
      <c r="A29" s="27" t="s">
        <v>39</v>
      </c>
      <c r="B29" s="27"/>
      <c r="C29" s="27"/>
      <c r="D29" s="27"/>
      <c r="E29" s="27"/>
      <c r="F29" s="27"/>
      <c r="G29" s="24" t="s">
        <v>60</v>
      </c>
    </row>
    <row r="30" spans="1:8" ht="27" customHeight="1">
      <c r="A30" s="27" t="s">
        <v>39</v>
      </c>
      <c r="B30" s="27"/>
      <c r="C30" s="27"/>
      <c r="D30" s="27"/>
      <c r="E30" s="27"/>
      <c r="F30" s="27"/>
      <c r="G30" s="24" t="s">
        <v>60</v>
      </c>
    </row>
    <row r="31" spans="1:8">
      <c r="A31" s="42" t="s">
        <v>40</v>
      </c>
      <c r="B31" s="43" t="s">
        <v>70</v>
      </c>
      <c r="C31" s="44"/>
      <c r="D31" s="44" t="s">
        <v>41</v>
      </c>
      <c r="E31" s="25"/>
      <c r="F31" s="25"/>
      <c r="G31" s="23"/>
    </row>
    <row r="32" spans="1:8" ht="24.95" customHeight="1">
      <c r="A32" s="26" t="s">
        <v>42</v>
      </c>
      <c r="B32" s="27"/>
      <c r="C32" s="25"/>
      <c r="D32" s="25"/>
      <c r="E32" s="25"/>
      <c r="F32" s="25"/>
    </row>
    <row r="33" spans="1:8" ht="24.95" customHeight="1">
      <c r="A33" s="26" t="s">
        <v>43</v>
      </c>
      <c r="B33" s="34"/>
      <c r="C33" s="25"/>
      <c r="D33" s="33"/>
      <c r="E33" s="33"/>
      <c r="F33" s="33"/>
      <c r="G33" s="30"/>
    </row>
    <row r="34" spans="1:8" ht="24.95" customHeight="1">
      <c r="A34" s="26" t="s">
        <v>44</v>
      </c>
      <c r="B34" s="34"/>
      <c r="C34" s="25"/>
      <c r="D34" s="33"/>
      <c r="E34" s="33"/>
      <c r="F34" s="33"/>
      <c r="G34" s="30"/>
    </row>
    <row r="35" spans="1:8" ht="24.75" customHeight="1">
      <c r="A35" s="26" t="s">
        <v>45</v>
      </c>
      <c r="B35" s="34"/>
      <c r="C35" s="25"/>
      <c r="D35" s="33"/>
      <c r="E35" s="33"/>
      <c r="F35" s="33"/>
      <c r="G35" s="30"/>
    </row>
    <row r="36" spans="1:8" ht="24.95" customHeight="1">
      <c r="A36" s="26" t="s">
        <v>46</v>
      </c>
      <c r="B36" s="34"/>
      <c r="C36" s="25"/>
      <c r="D36" s="33"/>
      <c r="E36" s="33"/>
      <c r="F36" s="33"/>
      <c r="G36" s="30"/>
    </row>
    <row r="37" spans="1:8" ht="24.95" customHeight="1">
      <c r="A37" s="26" t="s">
        <v>47</v>
      </c>
      <c r="B37" s="34"/>
      <c r="C37" s="25"/>
      <c r="D37" s="33"/>
      <c r="E37" s="33"/>
      <c r="F37" s="33"/>
      <c r="G37" s="30"/>
    </row>
    <row r="38" spans="1:8" ht="24.95" customHeight="1">
      <c r="A38" s="26" t="s">
        <v>48</v>
      </c>
      <c r="B38" s="34"/>
      <c r="C38" s="25"/>
      <c r="D38" s="33"/>
      <c r="E38" s="33"/>
      <c r="F38" s="33"/>
      <c r="G38" s="30"/>
    </row>
    <row r="39" spans="1:8" ht="24.95" customHeight="1">
      <c r="A39" s="26" t="s">
        <v>49</v>
      </c>
      <c r="B39" s="34"/>
      <c r="C39" s="25"/>
      <c r="D39" s="33"/>
      <c r="E39" s="33"/>
      <c r="F39" s="33"/>
      <c r="G39" s="30"/>
    </row>
    <row r="40" spans="1:8" ht="8.25" customHeight="1">
      <c r="A40" s="27"/>
      <c r="B40" s="34"/>
      <c r="C40" s="27"/>
      <c r="D40" s="34"/>
      <c r="E40" s="34"/>
      <c r="F40" s="34"/>
      <c r="G40" s="30"/>
    </row>
    <row r="41" spans="1:8">
      <c r="A41" s="42" t="s">
        <v>50</v>
      </c>
      <c r="B41" s="27"/>
      <c r="C41" s="27"/>
      <c r="D41" s="27"/>
      <c r="E41" s="27"/>
      <c r="F41" s="27"/>
    </row>
    <row r="42" spans="1:8" ht="24" customHeight="1">
      <c r="A42" s="26" t="s">
        <v>349</v>
      </c>
      <c r="B42" s="350"/>
      <c r="D42" s="26" t="s">
        <v>347</v>
      </c>
      <c r="E42" s="364"/>
      <c r="F42" s="364"/>
    </row>
    <row r="43" spans="1:8">
      <c r="A43" s="26" t="s">
        <v>350</v>
      </c>
      <c r="B43" s="27"/>
      <c r="C43" s="27"/>
      <c r="D43" s="26" t="s">
        <v>348</v>
      </c>
      <c r="E43" s="351"/>
      <c r="F43" s="27"/>
    </row>
    <row r="44" spans="1:8">
      <c r="A44" s="27"/>
      <c r="B44" s="27"/>
      <c r="C44" s="27"/>
      <c r="D44" s="27"/>
      <c r="E44" s="45"/>
      <c r="F44" s="287"/>
    </row>
    <row r="45" spans="1:8">
      <c r="A45" s="363" t="s">
        <v>321</v>
      </c>
      <c r="B45" s="363"/>
      <c r="C45" s="363"/>
      <c r="D45" s="363"/>
      <c r="E45" s="363"/>
      <c r="F45" s="363"/>
      <c r="G45" s="363"/>
      <c r="H45" s="284"/>
    </row>
    <row r="46" spans="1:8">
      <c r="A46" s="363"/>
      <c r="B46" s="363"/>
      <c r="C46" s="363"/>
      <c r="D46" s="363"/>
      <c r="E46" s="363"/>
      <c r="F46" s="363"/>
      <c r="G46" s="363"/>
      <c r="H46" s="284"/>
    </row>
    <row r="47" spans="1:8">
      <c r="A47" s="363"/>
      <c r="B47" s="363"/>
      <c r="C47" s="363"/>
      <c r="D47" s="363"/>
      <c r="E47" s="363"/>
      <c r="F47" s="363"/>
      <c r="G47" s="363"/>
      <c r="H47" s="284"/>
    </row>
    <row r="48" spans="1:8">
      <c r="A48" s="363"/>
      <c r="B48" s="363"/>
      <c r="C48" s="363"/>
      <c r="D48" s="363"/>
      <c r="E48" s="363"/>
      <c r="F48" s="363"/>
      <c r="G48" s="363"/>
    </row>
    <row r="49" spans="1:7" ht="34.5" customHeight="1">
      <c r="A49" s="47" t="s">
        <v>320</v>
      </c>
      <c r="B49" s="1"/>
      <c r="C49" s="1"/>
      <c r="D49" s="1"/>
      <c r="E49" s="1"/>
      <c r="F49" s="47"/>
      <c r="G49" s="4" t="s">
        <v>280</v>
      </c>
    </row>
    <row r="50" spans="1:7">
      <c r="A50" s="47"/>
      <c r="B50" s="1"/>
      <c r="C50" s="1"/>
      <c r="D50" s="1"/>
      <c r="E50" s="1"/>
      <c r="F50" s="1"/>
      <c r="G50" s="1"/>
    </row>
    <row r="51" spans="1:7" ht="24.75" customHeight="1">
      <c r="A51" s="47" t="s">
        <v>320</v>
      </c>
      <c r="B51" s="1"/>
      <c r="C51" s="1"/>
      <c r="D51" s="1"/>
      <c r="E51" s="1"/>
      <c r="F51" s="47"/>
      <c r="G51" s="4" t="s">
        <v>280</v>
      </c>
    </row>
    <row r="52" spans="1:7">
      <c r="A52" s="27"/>
      <c r="B52" s="27"/>
      <c r="C52" s="27"/>
      <c r="D52" s="27"/>
      <c r="E52" s="27"/>
      <c r="F52" s="27"/>
    </row>
  </sheetData>
  <mergeCells count="5">
    <mergeCell ref="A45:G48"/>
    <mergeCell ref="E42:F42"/>
    <mergeCell ref="A1:F1"/>
    <mergeCell ref="A2:F2"/>
    <mergeCell ref="D4:F4"/>
  </mergeCells>
  <phoneticPr fontId="16" type="noConversion"/>
  <printOptions horizontalCentered="1" verticalCentered="1"/>
  <pageMargins left="0" right="0" top="0.12" bottom="0" header="0.09" footer="0"/>
  <pageSetup scale="76" orientation="portrait" r:id="rId1"/>
  <headerFooter alignWithMargins="0"/>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5361" r:id="rId5" name="Check Box 1">
              <controlPr defaultSize="0" autoFill="0" autoLine="0" autoPict="0">
                <anchor moveWithCells="1">
                  <from>
                    <xdr:col>1</xdr:col>
                    <xdr:colOff>57150</xdr:colOff>
                    <xdr:row>4</xdr:row>
                    <xdr:rowOff>57150</xdr:rowOff>
                  </from>
                  <to>
                    <xdr:col>1</xdr:col>
                    <xdr:colOff>857250</xdr:colOff>
                    <xdr:row>5</xdr:row>
                    <xdr:rowOff>0</xdr:rowOff>
                  </to>
                </anchor>
              </controlPr>
            </control>
          </mc:Choice>
        </mc:AlternateContent>
        <mc:AlternateContent xmlns:mc="http://schemas.openxmlformats.org/markup-compatibility/2006">
          <mc:Choice Requires="x14">
            <control shapeId="15362" r:id="rId6" name="Check Box 2">
              <controlPr defaultSize="0" autoFill="0" autoLine="0" autoPict="0">
                <anchor moveWithCells="1">
                  <from>
                    <xdr:col>1</xdr:col>
                    <xdr:colOff>1133475</xdr:colOff>
                    <xdr:row>4</xdr:row>
                    <xdr:rowOff>47625</xdr:rowOff>
                  </from>
                  <to>
                    <xdr:col>1</xdr:col>
                    <xdr:colOff>1781175</xdr:colOff>
                    <xdr:row>4</xdr:row>
                    <xdr:rowOff>266700</xdr:rowOff>
                  </to>
                </anchor>
              </controlPr>
            </control>
          </mc:Choice>
        </mc:AlternateContent>
        <mc:AlternateContent xmlns:mc="http://schemas.openxmlformats.org/markup-compatibility/2006">
          <mc:Choice Requires="x14">
            <control shapeId="15363" r:id="rId7" name="Check Box 3">
              <controlPr defaultSize="0" autoFill="0" autoLine="0" autoPict="0">
                <anchor moveWithCells="1">
                  <from>
                    <xdr:col>1</xdr:col>
                    <xdr:colOff>2133600</xdr:colOff>
                    <xdr:row>4</xdr:row>
                    <xdr:rowOff>66675</xdr:rowOff>
                  </from>
                  <to>
                    <xdr:col>2</xdr:col>
                    <xdr:colOff>904875</xdr:colOff>
                    <xdr:row>5</xdr:row>
                    <xdr:rowOff>0</xdr:rowOff>
                  </to>
                </anchor>
              </controlPr>
            </control>
          </mc:Choice>
        </mc:AlternateContent>
        <mc:AlternateContent xmlns:mc="http://schemas.openxmlformats.org/markup-compatibility/2006">
          <mc:Choice Requires="x14">
            <control shapeId="15364" r:id="rId8" name="Check Box 4">
              <controlPr defaultSize="0" autoFill="0" autoLine="0" autoPict="0">
                <anchor moveWithCells="1">
                  <from>
                    <xdr:col>3</xdr:col>
                    <xdr:colOff>123825</xdr:colOff>
                    <xdr:row>4</xdr:row>
                    <xdr:rowOff>66675</xdr:rowOff>
                  </from>
                  <to>
                    <xdr:col>4</xdr:col>
                    <xdr:colOff>266700</xdr:colOff>
                    <xdr:row>5</xdr:row>
                    <xdr:rowOff>0</xdr:rowOff>
                  </to>
                </anchor>
              </controlPr>
            </control>
          </mc:Choice>
        </mc:AlternateContent>
        <mc:AlternateContent xmlns:mc="http://schemas.openxmlformats.org/markup-compatibility/2006">
          <mc:Choice Requires="x14">
            <control shapeId="15365" r:id="rId9" name="Check Box 5">
              <controlPr defaultSize="0" autoFill="0" autoLine="0" autoPict="0">
                <anchor moveWithCells="1">
                  <from>
                    <xdr:col>5</xdr:col>
                    <xdr:colOff>85725</xdr:colOff>
                    <xdr:row>4</xdr:row>
                    <xdr:rowOff>66675</xdr:rowOff>
                  </from>
                  <to>
                    <xdr:col>5</xdr:col>
                    <xdr:colOff>1314450</xdr:colOff>
                    <xdr:row>5</xdr:row>
                    <xdr:rowOff>0</xdr:rowOff>
                  </to>
                </anchor>
              </controlPr>
            </control>
          </mc:Choice>
        </mc:AlternateContent>
        <mc:AlternateContent xmlns:mc="http://schemas.openxmlformats.org/markup-compatibility/2006">
          <mc:Choice Requires="x14">
            <control shapeId="15366" r:id="rId10" name="Check Box 6">
              <controlPr defaultSize="0" autoFill="0" autoLine="0" autoPict="0">
                <anchor moveWithCells="1">
                  <from>
                    <xdr:col>1</xdr:col>
                    <xdr:colOff>57150</xdr:colOff>
                    <xdr:row>5</xdr:row>
                    <xdr:rowOff>57150</xdr:rowOff>
                  </from>
                  <to>
                    <xdr:col>1</xdr:col>
                    <xdr:colOff>1733550</xdr:colOff>
                    <xdr:row>6</xdr:row>
                    <xdr:rowOff>9525</xdr:rowOff>
                  </to>
                </anchor>
              </controlPr>
            </control>
          </mc:Choice>
        </mc:AlternateContent>
        <mc:AlternateContent xmlns:mc="http://schemas.openxmlformats.org/markup-compatibility/2006">
          <mc:Choice Requires="x14">
            <control shapeId="15367" r:id="rId11" name="Check Box 7">
              <controlPr defaultSize="0" autoFill="0" autoLine="0" autoPict="0">
                <anchor moveWithCells="1">
                  <from>
                    <xdr:col>1</xdr:col>
                    <xdr:colOff>2133600</xdr:colOff>
                    <xdr:row>5</xdr:row>
                    <xdr:rowOff>57150</xdr:rowOff>
                  </from>
                  <to>
                    <xdr:col>2</xdr:col>
                    <xdr:colOff>904875</xdr:colOff>
                    <xdr:row>6</xdr:row>
                    <xdr:rowOff>0</xdr:rowOff>
                  </to>
                </anchor>
              </controlPr>
            </control>
          </mc:Choice>
        </mc:AlternateContent>
        <mc:AlternateContent xmlns:mc="http://schemas.openxmlformats.org/markup-compatibility/2006">
          <mc:Choice Requires="x14">
            <control shapeId="15368" r:id="rId12" name="Check Box 8">
              <controlPr defaultSize="0" autoFill="0" autoLine="0" autoPict="0">
                <anchor moveWithCells="1">
                  <from>
                    <xdr:col>3</xdr:col>
                    <xdr:colOff>123825</xdr:colOff>
                    <xdr:row>5</xdr:row>
                    <xdr:rowOff>57150</xdr:rowOff>
                  </from>
                  <to>
                    <xdr:col>4</xdr:col>
                    <xdr:colOff>266700</xdr:colOff>
                    <xdr:row>6</xdr:row>
                    <xdr:rowOff>0</xdr:rowOff>
                  </to>
                </anchor>
              </controlPr>
            </control>
          </mc:Choice>
        </mc:AlternateContent>
        <mc:AlternateContent xmlns:mc="http://schemas.openxmlformats.org/markup-compatibility/2006">
          <mc:Choice Requires="x14">
            <control shapeId="15369" r:id="rId13" name="Check Box 9">
              <controlPr defaultSize="0" autoFill="0" autoLine="0" autoPict="0">
                <anchor moveWithCells="1">
                  <from>
                    <xdr:col>5</xdr:col>
                    <xdr:colOff>9525</xdr:colOff>
                    <xdr:row>22</xdr:row>
                    <xdr:rowOff>219075</xdr:rowOff>
                  </from>
                  <to>
                    <xdr:col>5</xdr:col>
                    <xdr:colOff>447675</xdr:colOff>
                    <xdr:row>24</xdr:row>
                    <xdr:rowOff>19050</xdr:rowOff>
                  </to>
                </anchor>
              </controlPr>
            </control>
          </mc:Choice>
        </mc:AlternateContent>
        <mc:AlternateContent xmlns:mc="http://schemas.openxmlformats.org/markup-compatibility/2006">
          <mc:Choice Requires="x14">
            <control shapeId="15370" r:id="rId14" name="Check Box 10">
              <controlPr defaultSize="0" autoFill="0" autoLine="0" autoPict="0">
                <anchor moveWithCells="1">
                  <from>
                    <xdr:col>5</xdr:col>
                    <xdr:colOff>628650</xdr:colOff>
                    <xdr:row>22</xdr:row>
                    <xdr:rowOff>219075</xdr:rowOff>
                  </from>
                  <to>
                    <xdr:col>5</xdr:col>
                    <xdr:colOff>1104900</xdr:colOff>
                    <xdr:row>24</xdr:row>
                    <xdr:rowOff>19050</xdr:rowOff>
                  </to>
                </anchor>
              </controlPr>
            </control>
          </mc:Choice>
        </mc:AlternateContent>
        <mc:AlternateContent xmlns:mc="http://schemas.openxmlformats.org/markup-compatibility/2006">
          <mc:Choice Requires="x14">
            <control shapeId="15371" r:id="rId15" name="Check Box 11">
              <controlPr defaultSize="0" autoFill="0" autoLine="0" autoPict="0">
                <anchor moveWithCells="1">
                  <from>
                    <xdr:col>5</xdr:col>
                    <xdr:colOff>9525</xdr:colOff>
                    <xdr:row>23</xdr:row>
                    <xdr:rowOff>171450</xdr:rowOff>
                  </from>
                  <to>
                    <xdr:col>5</xdr:col>
                    <xdr:colOff>447675</xdr:colOff>
                    <xdr:row>25</xdr:row>
                    <xdr:rowOff>9525</xdr:rowOff>
                  </to>
                </anchor>
              </controlPr>
            </control>
          </mc:Choice>
        </mc:AlternateContent>
        <mc:AlternateContent xmlns:mc="http://schemas.openxmlformats.org/markup-compatibility/2006">
          <mc:Choice Requires="x14">
            <control shapeId="15372" r:id="rId16" name="Check Box 12">
              <controlPr defaultSize="0" autoFill="0" autoLine="0" autoPict="0">
                <anchor moveWithCells="1">
                  <from>
                    <xdr:col>5</xdr:col>
                    <xdr:colOff>628650</xdr:colOff>
                    <xdr:row>23</xdr:row>
                    <xdr:rowOff>171450</xdr:rowOff>
                  </from>
                  <to>
                    <xdr:col>5</xdr:col>
                    <xdr:colOff>1104900</xdr:colOff>
                    <xdr:row>25</xdr:row>
                    <xdr:rowOff>9525</xdr:rowOff>
                  </to>
                </anchor>
              </controlPr>
            </control>
          </mc:Choice>
        </mc:AlternateContent>
        <mc:AlternateContent xmlns:mc="http://schemas.openxmlformats.org/markup-compatibility/2006">
          <mc:Choice Requires="x14">
            <control shapeId="15373" r:id="rId17" name="Check Box 13">
              <controlPr defaultSize="0" autoFill="0" autoLine="0" autoPict="0">
                <anchor moveWithCells="1">
                  <from>
                    <xdr:col>5</xdr:col>
                    <xdr:colOff>9525</xdr:colOff>
                    <xdr:row>24</xdr:row>
                    <xdr:rowOff>171450</xdr:rowOff>
                  </from>
                  <to>
                    <xdr:col>5</xdr:col>
                    <xdr:colOff>447675</xdr:colOff>
                    <xdr:row>26</xdr:row>
                    <xdr:rowOff>9525</xdr:rowOff>
                  </to>
                </anchor>
              </controlPr>
            </control>
          </mc:Choice>
        </mc:AlternateContent>
        <mc:AlternateContent xmlns:mc="http://schemas.openxmlformats.org/markup-compatibility/2006">
          <mc:Choice Requires="x14">
            <control shapeId="15374" r:id="rId18" name="Check Box 14">
              <controlPr defaultSize="0" autoFill="0" autoLine="0" autoPict="0">
                <anchor moveWithCells="1">
                  <from>
                    <xdr:col>5</xdr:col>
                    <xdr:colOff>628650</xdr:colOff>
                    <xdr:row>24</xdr:row>
                    <xdr:rowOff>171450</xdr:rowOff>
                  </from>
                  <to>
                    <xdr:col>5</xdr:col>
                    <xdr:colOff>1104900</xdr:colOff>
                    <xdr:row>26</xdr:row>
                    <xdr:rowOff>9525</xdr:rowOff>
                  </to>
                </anchor>
              </controlPr>
            </control>
          </mc:Choice>
        </mc:AlternateContent>
        <mc:AlternateContent xmlns:mc="http://schemas.openxmlformats.org/markup-compatibility/2006">
          <mc:Choice Requires="x14">
            <control shapeId="15375" r:id="rId19" name="Check Box 15">
              <controlPr defaultSize="0" autoFill="0" autoLine="0" autoPict="0">
                <anchor moveWithCells="1">
                  <from>
                    <xdr:col>5</xdr:col>
                    <xdr:colOff>9525</xdr:colOff>
                    <xdr:row>25</xdr:row>
                    <xdr:rowOff>161925</xdr:rowOff>
                  </from>
                  <to>
                    <xdr:col>5</xdr:col>
                    <xdr:colOff>447675</xdr:colOff>
                    <xdr:row>27</xdr:row>
                    <xdr:rowOff>0</xdr:rowOff>
                  </to>
                </anchor>
              </controlPr>
            </control>
          </mc:Choice>
        </mc:AlternateContent>
        <mc:AlternateContent xmlns:mc="http://schemas.openxmlformats.org/markup-compatibility/2006">
          <mc:Choice Requires="x14">
            <control shapeId="15376" r:id="rId20" name="Check Box 16">
              <controlPr defaultSize="0" autoFill="0" autoLine="0" autoPict="0">
                <anchor moveWithCells="1">
                  <from>
                    <xdr:col>5</xdr:col>
                    <xdr:colOff>628650</xdr:colOff>
                    <xdr:row>25</xdr:row>
                    <xdr:rowOff>161925</xdr:rowOff>
                  </from>
                  <to>
                    <xdr:col>5</xdr:col>
                    <xdr:colOff>1104900</xdr:colOff>
                    <xdr:row>27</xdr:row>
                    <xdr:rowOff>0</xdr:rowOff>
                  </to>
                </anchor>
              </controlPr>
            </control>
          </mc:Choice>
        </mc:AlternateContent>
        <mc:AlternateContent xmlns:mc="http://schemas.openxmlformats.org/markup-compatibility/2006">
          <mc:Choice Requires="x14">
            <control shapeId="15377" r:id="rId21" name="Check Box 17">
              <controlPr defaultSize="0" autoFill="0" autoLine="0" autoPict="0">
                <anchor moveWithCells="1">
                  <from>
                    <xdr:col>1</xdr:col>
                    <xdr:colOff>57150</xdr:colOff>
                    <xdr:row>40</xdr:row>
                    <xdr:rowOff>9525</xdr:rowOff>
                  </from>
                  <to>
                    <xdr:col>1</xdr:col>
                    <xdr:colOff>1514475</xdr:colOff>
                    <xdr:row>41</xdr:row>
                    <xdr:rowOff>57150</xdr:rowOff>
                  </to>
                </anchor>
              </controlPr>
            </control>
          </mc:Choice>
        </mc:AlternateContent>
        <mc:AlternateContent xmlns:mc="http://schemas.openxmlformats.org/markup-compatibility/2006">
          <mc:Choice Requires="x14">
            <control shapeId="15378" r:id="rId22" name="Check Box 18">
              <controlPr defaultSize="0" autoFill="0" autoLine="0" autoPict="0">
                <anchor moveWithCells="1">
                  <from>
                    <xdr:col>1</xdr:col>
                    <xdr:colOff>1724025</xdr:colOff>
                    <xdr:row>40</xdr:row>
                    <xdr:rowOff>38100</xdr:rowOff>
                  </from>
                  <to>
                    <xdr:col>2</xdr:col>
                    <xdr:colOff>495300</xdr:colOff>
                    <xdr:row>41</xdr:row>
                    <xdr:rowOff>38100</xdr:rowOff>
                  </to>
                </anchor>
              </controlPr>
            </control>
          </mc:Choice>
        </mc:AlternateContent>
        <mc:AlternateContent xmlns:mc="http://schemas.openxmlformats.org/markup-compatibility/2006">
          <mc:Choice Requires="x14">
            <control shapeId="15379" r:id="rId23" name="Check Box 19">
              <controlPr defaultSize="0" autoFill="0" autoLine="0" autoPict="0">
                <anchor moveWithCells="1">
                  <from>
                    <xdr:col>2</xdr:col>
                    <xdr:colOff>742950</xdr:colOff>
                    <xdr:row>40</xdr:row>
                    <xdr:rowOff>28575</xdr:rowOff>
                  </from>
                  <to>
                    <xdr:col>3</xdr:col>
                    <xdr:colOff>1038225</xdr:colOff>
                    <xdr:row>41</xdr:row>
                    <xdr:rowOff>38100</xdr:rowOff>
                  </to>
                </anchor>
              </controlPr>
            </control>
          </mc:Choice>
        </mc:AlternateContent>
        <mc:AlternateContent xmlns:mc="http://schemas.openxmlformats.org/markup-compatibility/2006">
          <mc:Choice Requires="x14">
            <control shapeId="15384" r:id="rId24" name="Check Box 24">
              <controlPr defaultSize="0" autoFill="0" autoLine="0" autoPict="0">
                <anchor moveWithCells="1">
                  <from>
                    <xdr:col>1</xdr:col>
                    <xdr:colOff>57150</xdr:colOff>
                    <xdr:row>42</xdr:row>
                    <xdr:rowOff>0</xdr:rowOff>
                  </from>
                  <to>
                    <xdr:col>1</xdr:col>
                    <xdr:colOff>885825</xdr:colOff>
                    <xdr:row>43</xdr:row>
                    <xdr:rowOff>28575</xdr:rowOff>
                  </to>
                </anchor>
              </controlPr>
            </control>
          </mc:Choice>
        </mc:AlternateContent>
        <mc:AlternateContent xmlns:mc="http://schemas.openxmlformats.org/markup-compatibility/2006">
          <mc:Choice Requires="x14">
            <control shapeId="15385" r:id="rId25" name="Check Box 25">
              <controlPr defaultSize="0" autoFill="0" autoLine="0" autoPict="0">
                <anchor moveWithCells="1">
                  <from>
                    <xdr:col>1</xdr:col>
                    <xdr:colOff>1476375</xdr:colOff>
                    <xdr:row>42</xdr:row>
                    <xdr:rowOff>0</xdr:rowOff>
                  </from>
                  <to>
                    <xdr:col>1</xdr:col>
                    <xdr:colOff>2438400</xdr:colOff>
                    <xdr:row>43</xdr:row>
                    <xdr:rowOff>28575</xdr:rowOff>
                  </to>
                </anchor>
              </controlPr>
            </control>
          </mc:Choice>
        </mc:AlternateContent>
        <mc:AlternateContent xmlns:mc="http://schemas.openxmlformats.org/markup-compatibility/2006">
          <mc:Choice Requires="x14">
            <control shapeId="15386" r:id="rId26" name="Check Box 26">
              <controlPr defaultSize="0" autoFill="0" autoLine="0" autoPict="0">
                <anchor moveWithCells="1">
                  <from>
                    <xdr:col>1</xdr:col>
                    <xdr:colOff>57150</xdr:colOff>
                    <xdr:row>43</xdr:row>
                    <xdr:rowOff>0</xdr:rowOff>
                  </from>
                  <to>
                    <xdr:col>1</xdr:col>
                    <xdr:colOff>1095375</xdr:colOff>
                    <xdr:row>44</xdr:row>
                    <xdr:rowOff>28575</xdr:rowOff>
                  </to>
                </anchor>
              </controlPr>
            </control>
          </mc:Choice>
        </mc:AlternateContent>
        <mc:AlternateContent xmlns:mc="http://schemas.openxmlformats.org/markup-compatibility/2006">
          <mc:Choice Requires="x14">
            <control shapeId="15387" r:id="rId27" name="Check Box 27">
              <controlPr defaultSize="0" autoFill="0" autoLine="0" autoPict="0">
                <anchor moveWithCells="1">
                  <from>
                    <xdr:col>1</xdr:col>
                    <xdr:colOff>1466850</xdr:colOff>
                    <xdr:row>43</xdr:row>
                    <xdr:rowOff>0</xdr:rowOff>
                  </from>
                  <to>
                    <xdr:col>2</xdr:col>
                    <xdr:colOff>66675</xdr:colOff>
                    <xdr:row>44</xdr:row>
                    <xdr:rowOff>28575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indexed="10"/>
    <pageSetUpPr fitToPage="1"/>
  </sheetPr>
  <dimension ref="A1:O61"/>
  <sheetViews>
    <sheetView showZeros="0" zoomScale="75" workbookViewId="0">
      <selection activeCell="B16" sqref="B16"/>
    </sheetView>
  </sheetViews>
  <sheetFormatPr defaultRowHeight="15"/>
  <cols>
    <col min="1" max="1" width="3" style="255" customWidth="1"/>
    <col min="2" max="2" width="38.33203125" customWidth="1"/>
    <col min="3" max="3" width="22.33203125" customWidth="1"/>
    <col min="4" max="4" width="5.88671875" customWidth="1"/>
    <col min="6" max="6" width="6.6640625" customWidth="1"/>
    <col min="8" max="9" width="4.44140625" bestFit="1" customWidth="1"/>
    <col min="10" max="12" width="4.88671875" customWidth="1"/>
    <col min="13" max="13" width="4.77734375" customWidth="1"/>
    <col min="14" max="15" width="4.88671875" customWidth="1"/>
  </cols>
  <sheetData>
    <row r="1" spans="1:15" ht="15.75">
      <c r="B1" s="117" t="s">
        <v>322</v>
      </c>
      <c r="C1" s="1"/>
      <c r="D1" s="1"/>
      <c r="E1" s="1"/>
      <c r="F1" s="1"/>
    </row>
    <row r="2" spans="1:15" ht="23.25" customHeight="1" thickBot="1">
      <c r="B2" s="117"/>
      <c r="C2" s="1"/>
      <c r="D2" s="1"/>
      <c r="E2" s="1"/>
      <c r="F2" s="1"/>
    </row>
    <row r="3" spans="1:15" ht="24.95" customHeight="1">
      <c r="A3" s="263"/>
      <c r="B3" s="53" t="s">
        <v>297</v>
      </c>
      <c r="C3" s="277"/>
      <c r="D3" s="1"/>
      <c r="G3" s="402" t="s">
        <v>313</v>
      </c>
      <c r="H3" s="405" t="s">
        <v>314</v>
      </c>
      <c r="I3" s="408" t="s">
        <v>315</v>
      </c>
      <c r="J3" s="278"/>
      <c r="K3" s="281"/>
      <c r="L3" s="281"/>
      <c r="M3" s="281"/>
      <c r="N3" s="281"/>
      <c r="O3" s="274"/>
    </row>
    <row r="4" spans="1:15" ht="24.95" customHeight="1">
      <c r="A4" s="259"/>
      <c r="B4" s="262" t="s">
        <v>298</v>
      </c>
      <c r="C4" s="277"/>
      <c r="D4" s="1"/>
      <c r="G4" s="403"/>
      <c r="H4" s="406"/>
      <c r="I4" s="409"/>
      <c r="J4" s="279"/>
      <c r="K4" s="282"/>
      <c r="L4" s="282"/>
      <c r="M4" s="282"/>
      <c r="N4" s="282"/>
      <c r="O4" s="275"/>
    </row>
    <row r="5" spans="1:15" ht="24.95" customHeight="1">
      <c r="A5" s="257"/>
      <c r="B5" s="261" t="s">
        <v>92</v>
      </c>
      <c r="C5" s="54"/>
      <c r="D5" s="1"/>
      <c r="G5" s="403"/>
      <c r="H5" s="406"/>
      <c r="I5" s="409"/>
      <c r="J5" s="279"/>
      <c r="K5" s="282"/>
      <c r="L5" s="282"/>
      <c r="M5" s="282"/>
      <c r="N5" s="282"/>
      <c r="O5" s="275"/>
    </row>
    <row r="6" spans="1:15" ht="24.95" customHeight="1">
      <c r="A6" s="263">
        <v>1</v>
      </c>
      <c r="B6" s="170" t="str">
        <f>CashFlow!C5</f>
        <v>CORN</v>
      </c>
      <c r="C6" s="164"/>
      <c r="D6" s="1"/>
      <c r="G6" s="403"/>
      <c r="H6" s="406"/>
      <c r="I6" s="409"/>
      <c r="J6" s="279"/>
      <c r="K6" s="282"/>
      <c r="L6" s="282"/>
      <c r="M6" s="282"/>
      <c r="N6" s="282"/>
      <c r="O6" s="275"/>
    </row>
    <row r="7" spans="1:15" ht="24.95" customHeight="1">
      <c r="A7" s="263">
        <v>2</v>
      </c>
      <c r="B7" s="170" t="str">
        <f>CashFlow!C6</f>
        <v>SOYBEANS</v>
      </c>
      <c r="C7" s="164"/>
      <c r="D7" s="1"/>
      <c r="G7" s="403"/>
      <c r="H7" s="406"/>
      <c r="I7" s="409"/>
      <c r="J7" s="279"/>
      <c r="K7" s="282"/>
      <c r="L7" s="282"/>
      <c r="M7" s="282"/>
      <c r="N7" s="282"/>
      <c r="O7" s="275"/>
    </row>
    <row r="8" spans="1:15" ht="24.95" customHeight="1">
      <c r="A8" s="263">
        <v>3</v>
      </c>
      <c r="B8" s="170" t="str">
        <f>CashFlow!C7</f>
        <v>GOVERNMENT PAYMENTS</v>
      </c>
      <c r="C8" s="164"/>
      <c r="D8" s="1"/>
      <c r="G8" s="403"/>
      <c r="H8" s="406"/>
      <c r="I8" s="409"/>
      <c r="J8" s="279"/>
      <c r="K8" s="282"/>
      <c r="L8" s="282"/>
      <c r="M8" s="282"/>
      <c r="N8" s="282"/>
      <c r="O8" s="275"/>
    </row>
    <row r="9" spans="1:15" ht="24.95" customHeight="1">
      <c r="A9" s="263">
        <v>4</v>
      </c>
      <c r="B9" s="170">
        <f>CashFlow!C8</f>
        <v>0</v>
      </c>
      <c r="C9" s="164"/>
      <c r="D9" s="1"/>
      <c r="G9" s="403"/>
      <c r="H9" s="406"/>
      <c r="I9" s="409"/>
      <c r="J9" s="279"/>
      <c r="K9" s="282"/>
      <c r="L9" s="282"/>
      <c r="M9" s="282"/>
      <c r="N9" s="282"/>
      <c r="O9" s="275"/>
    </row>
    <row r="10" spans="1:15" ht="24.95" customHeight="1">
      <c r="A10" s="263">
        <v>5</v>
      </c>
      <c r="B10" s="170">
        <f>CashFlow!C9</f>
        <v>0</v>
      </c>
      <c r="C10" s="164"/>
      <c r="D10" s="1"/>
      <c r="G10" s="403"/>
      <c r="H10" s="406"/>
      <c r="I10" s="409"/>
      <c r="J10" s="279"/>
      <c r="K10" s="282"/>
      <c r="L10" s="282"/>
      <c r="M10" s="282"/>
      <c r="N10" s="282"/>
      <c r="O10" s="275"/>
    </row>
    <row r="11" spans="1:15" ht="24.95" customHeight="1">
      <c r="A11" s="263">
        <v>6</v>
      </c>
      <c r="B11" s="170">
        <f>CashFlow!C10</f>
        <v>0</v>
      </c>
      <c r="C11" s="164"/>
      <c r="D11" s="1"/>
      <c r="G11" s="403"/>
      <c r="H11" s="406"/>
      <c r="I11" s="409"/>
      <c r="J11" s="279"/>
      <c r="K11" s="282"/>
      <c r="L11" s="282"/>
      <c r="M11" s="282"/>
      <c r="N11" s="282"/>
      <c r="O11" s="275"/>
    </row>
    <row r="12" spans="1:15" ht="24.95" customHeight="1" thickBot="1">
      <c r="A12" s="257">
        <v>7</v>
      </c>
      <c r="B12" s="95"/>
      <c r="C12" s="148"/>
      <c r="D12" s="1"/>
      <c r="G12" s="403"/>
      <c r="H12" s="406"/>
      <c r="I12" s="409"/>
      <c r="J12" s="279"/>
      <c r="K12" s="282"/>
      <c r="L12" s="282"/>
      <c r="M12" s="282"/>
      <c r="N12" s="282"/>
      <c r="O12" s="275"/>
    </row>
    <row r="13" spans="1:15" ht="24.95" customHeight="1" thickBot="1">
      <c r="A13" s="260">
        <v>8</v>
      </c>
      <c r="B13" s="270" t="s">
        <v>116</v>
      </c>
      <c r="C13" s="267"/>
      <c r="D13" s="226" t="s">
        <v>299</v>
      </c>
      <c r="G13" s="403"/>
      <c r="H13" s="406"/>
      <c r="I13" s="409"/>
      <c r="J13" s="279"/>
      <c r="K13" s="282"/>
      <c r="L13" s="282"/>
      <c r="M13" s="282"/>
      <c r="N13" s="282"/>
      <c r="O13" s="275"/>
    </row>
    <row r="14" spans="1:15" ht="9" customHeight="1">
      <c r="A14" s="257"/>
      <c r="B14" s="214"/>
      <c r="C14" s="135"/>
      <c r="D14" s="1"/>
      <c r="G14" s="403"/>
      <c r="H14" s="406"/>
      <c r="I14" s="409"/>
      <c r="J14" s="279"/>
      <c r="K14" s="282"/>
      <c r="L14" s="282"/>
      <c r="M14" s="282"/>
      <c r="N14" s="282"/>
      <c r="O14" s="275"/>
    </row>
    <row r="15" spans="1:15" ht="24.95" customHeight="1">
      <c r="A15" s="257"/>
      <c r="B15" s="258" t="s">
        <v>144</v>
      </c>
      <c r="C15" s="268"/>
      <c r="D15" s="1"/>
      <c r="G15" s="403"/>
      <c r="H15" s="406"/>
      <c r="I15" s="409"/>
      <c r="J15" s="279"/>
      <c r="K15" s="282"/>
      <c r="L15" s="282"/>
      <c r="M15" s="282"/>
      <c r="N15" s="282"/>
      <c r="O15" s="275"/>
    </row>
    <row r="16" spans="1:15" ht="24.95" customHeight="1">
      <c r="A16" s="257"/>
      <c r="B16" s="264" t="s">
        <v>304</v>
      </c>
      <c r="C16" s="268"/>
      <c r="D16" s="1"/>
      <c r="G16" s="403"/>
      <c r="H16" s="406"/>
      <c r="I16" s="409"/>
      <c r="J16" s="279"/>
      <c r="K16" s="282"/>
      <c r="L16" s="282"/>
      <c r="M16" s="282"/>
      <c r="N16" s="282"/>
      <c r="O16" s="275"/>
    </row>
    <row r="17" spans="1:15" ht="24.95" customHeight="1">
      <c r="A17" s="263">
        <v>9</v>
      </c>
      <c r="B17" s="271" t="s">
        <v>301</v>
      </c>
      <c r="C17" s="265"/>
      <c r="D17" s="1"/>
      <c r="G17" s="403"/>
      <c r="H17" s="406"/>
      <c r="I17" s="409"/>
      <c r="J17" s="279"/>
      <c r="K17" s="282"/>
      <c r="L17" s="282"/>
      <c r="M17" s="282"/>
      <c r="N17" s="282"/>
      <c r="O17" s="275"/>
    </row>
    <row r="18" spans="1:15" ht="24.95" customHeight="1">
      <c r="A18" s="263">
        <v>10</v>
      </c>
      <c r="B18" s="55" t="str">
        <f>CashFlow!C17</f>
        <v>CHEMICALS</v>
      </c>
      <c r="C18" s="266"/>
      <c r="D18" s="1"/>
      <c r="G18" s="403"/>
      <c r="H18" s="406"/>
      <c r="I18" s="409"/>
      <c r="J18" s="279"/>
      <c r="K18" s="282"/>
      <c r="L18" s="282"/>
      <c r="M18" s="282"/>
      <c r="N18" s="282"/>
      <c r="O18" s="275"/>
    </row>
    <row r="19" spans="1:15" ht="24.95" customHeight="1">
      <c r="A19" s="263">
        <v>11</v>
      </c>
      <c r="B19" s="55" t="s">
        <v>302</v>
      </c>
      <c r="C19" s="266"/>
      <c r="D19" s="1"/>
      <c r="G19" s="403"/>
      <c r="H19" s="406"/>
      <c r="I19" s="409"/>
      <c r="J19" s="279"/>
      <c r="K19" s="282"/>
      <c r="L19" s="282"/>
      <c r="M19" s="282"/>
      <c r="N19" s="282"/>
      <c r="O19" s="275"/>
    </row>
    <row r="20" spans="1:15" ht="24.95" customHeight="1">
      <c r="A20" s="263">
        <v>12</v>
      </c>
      <c r="B20" s="55" t="str">
        <f>CashFlow!C18</f>
        <v>CUSTOM HIRE</v>
      </c>
      <c r="C20" s="266"/>
      <c r="D20" s="1"/>
      <c r="G20" s="403"/>
      <c r="H20" s="406"/>
      <c r="I20" s="409"/>
      <c r="J20" s="279"/>
      <c r="K20" s="282"/>
      <c r="L20" s="282"/>
      <c r="M20" s="282"/>
      <c r="N20" s="282"/>
      <c r="O20" s="275"/>
    </row>
    <row r="21" spans="1:15" ht="24.95" customHeight="1">
      <c r="A21" s="263">
        <v>13</v>
      </c>
      <c r="B21" s="55" t="s">
        <v>300</v>
      </c>
      <c r="C21" s="266"/>
      <c r="D21" s="1"/>
      <c r="G21" s="403"/>
      <c r="H21" s="406"/>
      <c r="I21" s="409"/>
      <c r="J21" s="279"/>
      <c r="K21" s="282"/>
      <c r="L21" s="282"/>
      <c r="M21" s="282"/>
      <c r="N21" s="282"/>
      <c r="O21" s="275"/>
    </row>
    <row r="22" spans="1:15" ht="24.95" customHeight="1">
      <c r="A22" s="263">
        <v>14</v>
      </c>
      <c r="B22" s="55" t="s">
        <v>303</v>
      </c>
      <c r="C22" s="266"/>
      <c r="D22" s="1"/>
      <c r="G22" s="403"/>
      <c r="H22" s="406"/>
      <c r="I22" s="409"/>
      <c r="J22" s="279"/>
      <c r="K22" s="282"/>
      <c r="L22" s="282"/>
      <c r="M22" s="282"/>
      <c r="N22" s="282"/>
      <c r="O22" s="275"/>
    </row>
    <row r="23" spans="1:15" ht="24.95" customHeight="1">
      <c r="A23" s="263">
        <v>15</v>
      </c>
      <c r="B23" s="55" t="s">
        <v>151</v>
      </c>
      <c r="C23" s="266"/>
      <c r="D23" s="1"/>
      <c r="G23" s="403"/>
      <c r="H23" s="406"/>
      <c r="I23" s="409"/>
      <c r="J23" s="279"/>
      <c r="K23" s="282"/>
      <c r="L23" s="282"/>
      <c r="M23" s="282"/>
      <c r="N23" s="282"/>
      <c r="O23" s="275"/>
    </row>
    <row r="24" spans="1:15" ht="24.95" customHeight="1">
      <c r="A24" s="263">
        <v>16</v>
      </c>
      <c r="B24" s="55" t="str">
        <f>CashFlow!C20</f>
        <v>FERTILIZERS &amp; LIME</v>
      </c>
      <c r="C24" s="266"/>
      <c r="D24" s="1"/>
      <c r="G24" s="403"/>
      <c r="H24" s="406"/>
      <c r="I24" s="409"/>
      <c r="J24" s="279"/>
      <c r="K24" s="282"/>
      <c r="L24" s="282"/>
      <c r="M24" s="282"/>
      <c r="N24" s="282"/>
      <c r="O24" s="275"/>
    </row>
    <row r="25" spans="1:15" ht="24.95" customHeight="1">
      <c r="A25" s="263">
        <v>17</v>
      </c>
      <c r="B25" s="55" t="str">
        <f>CashFlow!C21</f>
        <v>FREIGHT &amp; TRUCKING</v>
      </c>
      <c r="C25" s="266"/>
      <c r="D25" s="1"/>
      <c r="G25" s="403"/>
      <c r="H25" s="406"/>
      <c r="I25" s="409"/>
      <c r="J25" s="279"/>
      <c r="K25" s="282"/>
      <c r="L25" s="282"/>
      <c r="M25" s="282"/>
      <c r="N25" s="282"/>
      <c r="O25" s="275"/>
    </row>
    <row r="26" spans="1:15" ht="24.95" customHeight="1">
      <c r="A26" s="263">
        <v>18</v>
      </c>
      <c r="B26" s="55" t="str">
        <f>CashFlow!C22</f>
        <v>GASOLINE, FUEL, &amp; OIL</v>
      </c>
      <c r="C26" s="266"/>
      <c r="D26" s="1"/>
      <c r="G26" s="403"/>
      <c r="H26" s="406"/>
      <c r="I26" s="409"/>
      <c r="J26" s="279"/>
      <c r="K26" s="282"/>
      <c r="L26" s="282"/>
      <c r="M26" s="282"/>
      <c r="N26" s="282"/>
      <c r="O26" s="275"/>
    </row>
    <row r="27" spans="1:15" ht="24.95" customHeight="1">
      <c r="A27" s="263">
        <v>19</v>
      </c>
      <c r="B27" s="55" t="str">
        <f>CashFlow!C23</f>
        <v>INSURANCE</v>
      </c>
      <c r="C27" s="266"/>
      <c r="D27" s="1"/>
      <c r="G27" s="403"/>
      <c r="H27" s="406"/>
      <c r="I27" s="409"/>
      <c r="J27" s="279"/>
      <c r="K27" s="282"/>
      <c r="L27" s="282"/>
      <c r="M27" s="282"/>
      <c r="N27" s="282"/>
      <c r="O27" s="275"/>
    </row>
    <row r="28" spans="1:15" ht="24.95" customHeight="1">
      <c r="A28" s="263">
        <v>20</v>
      </c>
      <c r="B28" s="55" t="str">
        <f>CashFlow!C24</f>
        <v>INTEREST</v>
      </c>
      <c r="C28" s="266"/>
      <c r="D28" s="1"/>
      <c r="G28" s="403"/>
      <c r="H28" s="406"/>
      <c r="I28" s="409"/>
      <c r="J28" s="279"/>
      <c r="K28" s="282"/>
      <c r="L28" s="282"/>
      <c r="M28" s="282"/>
      <c r="N28" s="282"/>
      <c r="O28" s="275"/>
    </row>
    <row r="29" spans="1:15" ht="24.95" customHeight="1">
      <c r="A29" s="263">
        <v>21</v>
      </c>
      <c r="B29" s="55" t="str">
        <f>CashFlow!C25</f>
        <v>LABOR</v>
      </c>
      <c r="C29" s="266"/>
      <c r="D29" s="1"/>
      <c r="G29" s="403"/>
      <c r="H29" s="406"/>
      <c r="I29" s="409"/>
      <c r="J29" s="279"/>
      <c r="K29" s="282"/>
      <c r="L29" s="282"/>
      <c r="M29" s="282"/>
      <c r="N29" s="282"/>
      <c r="O29" s="275"/>
    </row>
    <row r="30" spans="1:15" ht="24.95" customHeight="1">
      <c r="A30" s="263">
        <v>22</v>
      </c>
      <c r="B30" s="55" t="s">
        <v>305</v>
      </c>
      <c r="C30" s="266"/>
      <c r="D30" s="1"/>
      <c r="G30" s="403"/>
      <c r="H30" s="406"/>
      <c r="I30" s="409"/>
      <c r="J30" s="279"/>
      <c r="K30" s="282"/>
      <c r="L30" s="282"/>
      <c r="M30" s="282"/>
      <c r="N30" s="282"/>
      <c r="O30" s="275"/>
    </row>
    <row r="31" spans="1:15" ht="24.95" customHeight="1">
      <c r="A31" s="263">
        <v>23</v>
      </c>
      <c r="B31" s="55" t="str">
        <f>CashFlow!C26</f>
        <v>RENT OR LEASE</v>
      </c>
      <c r="C31" s="266"/>
      <c r="D31" s="1"/>
      <c r="G31" s="403"/>
      <c r="H31" s="406"/>
      <c r="I31" s="409"/>
      <c r="J31" s="279"/>
      <c r="K31" s="282"/>
      <c r="L31" s="282"/>
      <c r="M31" s="282"/>
      <c r="N31" s="282"/>
      <c r="O31" s="275"/>
    </row>
    <row r="32" spans="1:15" ht="24.95" customHeight="1">
      <c r="A32" s="263">
        <v>24</v>
      </c>
      <c r="B32" s="55" t="str">
        <f>CashFlow!C27</f>
        <v>REPAIRS &amp; MAINTENANCE</v>
      </c>
      <c r="C32" s="266"/>
      <c r="D32" s="1"/>
      <c r="G32" s="403"/>
      <c r="H32" s="406"/>
      <c r="I32" s="409"/>
      <c r="J32" s="279"/>
      <c r="K32" s="282"/>
      <c r="L32" s="282"/>
      <c r="M32" s="282"/>
      <c r="N32" s="282"/>
      <c r="O32" s="275"/>
    </row>
    <row r="33" spans="1:15" ht="24.95" customHeight="1">
      <c r="A33" s="263">
        <v>25</v>
      </c>
      <c r="B33" s="55" t="str">
        <f>CashFlow!C28</f>
        <v>SEEDS</v>
      </c>
      <c r="C33" s="266"/>
      <c r="D33" s="1"/>
      <c r="G33" s="403"/>
      <c r="H33" s="406"/>
      <c r="I33" s="409"/>
      <c r="J33" s="279"/>
      <c r="K33" s="282"/>
      <c r="L33" s="282"/>
      <c r="M33" s="282"/>
      <c r="N33" s="282"/>
      <c r="O33" s="275"/>
    </row>
    <row r="34" spans="1:15" ht="24.95" customHeight="1">
      <c r="A34" s="263">
        <v>26</v>
      </c>
      <c r="B34" s="55" t="str">
        <f>CashFlow!C29</f>
        <v>STORAGE &amp; WAREHOUSING</v>
      </c>
      <c r="C34" s="266"/>
      <c r="D34" s="1"/>
      <c r="G34" s="403"/>
      <c r="H34" s="406"/>
      <c r="I34" s="409"/>
      <c r="J34" s="279"/>
      <c r="K34" s="282"/>
      <c r="L34" s="282"/>
      <c r="M34" s="282"/>
      <c r="N34" s="282"/>
      <c r="O34" s="275"/>
    </row>
    <row r="35" spans="1:15" ht="24.95" customHeight="1">
      <c r="A35" s="263">
        <v>27</v>
      </c>
      <c r="B35" s="55" t="str">
        <f>CashFlow!C30</f>
        <v>SUPPLIES</v>
      </c>
      <c r="C35" s="266"/>
      <c r="D35" s="1"/>
      <c r="G35" s="403"/>
      <c r="H35" s="406"/>
      <c r="I35" s="409"/>
      <c r="J35" s="279"/>
      <c r="K35" s="282"/>
      <c r="L35" s="282"/>
      <c r="M35" s="282"/>
      <c r="N35" s="282"/>
      <c r="O35" s="275"/>
    </row>
    <row r="36" spans="1:15" ht="24.95" customHeight="1">
      <c r="A36" s="263">
        <v>28</v>
      </c>
      <c r="B36" s="55" t="str">
        <f>CashFlow!C31</f>
        <v>TAXES (EXCLUDING INCOME TAX)</v>
      </c>
      <c r="C36" s="266"/>
      <c r="D36" s="1"/>
      <c r="G36" s="403"/>
      <c r="H36" s="406"/>
      <c r="I36" s="409"/>
      <c r="J36" s="279"/>
      <c r="K36" s="282"/>
      <c r="L36" s="282"/>
      <c r="M36" s="282"/>
      <c r="N36" s="282"/>
      <c r="O36" s="275"/>
    </row>
    <row r="37" spans="1:15" ht="24.95" customHeight="1">
      <c r="A37" s="263">
        <v>29</v>
      </c>
      <c r="B37" s="55" t="str">
        <f>CashFlow!C32</f>
        <v>UTILITIES</v>
      </c>
      <c r="C37" s="266"/>
      <c r="D37" s="1"/>
      <c r="G37" s="403"/>
      <c r="H37" s="406"/>
      <c r="I37" s="409"/>
      <c r="J37" s="279"/>
      <c r="K37" s="282"/>
      <c r="L37" s="282"/>
      <c r="M37" s="282"/>
      <c r="N37" s="282"/>
      <c r="O37" s="275"/>
    </row>
    <row r="38" spans="1:15" ht="24.95" customHeight="1">
      <c r="A38" s="263">
        <v>30</v>
      </c>
      <c r="B38" s="55" t="str">
        <f>CashFlow!C33</f>
        <v>VETERINARY, BREEDING, &amp; MEDICINE</v>
      </c>
      <c r="C38" s="266"/>
      <c r="D38" s="1"/>
      <c r="G38" s="403"/>
      <c r="H38" s="406"/>
      <c r="I38" s="409"/>
      <c r="J38" s="279"/>
      <c r="K38" s="282"/>
      <c r="L38" s="282"/>
      <c r="M38" s="282"/>
      <c r="N38" s="282"/>
      <c r="O38" s="275"/>
    </row>
    <row r="39" spans="1:15" ht="24.95" customHeight="1" thickBot="1">
      <c r="A39" s="256">
        <v>31</v>
      </c>
      <c r="B39" s="60" t="str">
        <f>CashFlow!C35</f>
        <v>OTHER</v>
      </c>
      <c r="C39" s="272"/>
      <c r="D39" s="1"/>
      <c r="G39" s="403"/>
      <c r="H39" s="406"/>
      <c r="I39" s="409"/>
      <c r="J39" s="279"/>
      <c r="K39" s="282"/>
      <c r="L39" s="282"/>
      <c r="M39" s="282"/>
      <c r="N39" s="282"/>
      <c r="O39" s="275"/>
    </row>
    <row r="40" spans="1:15" ht="24.95" customHeight="1" thickBot="1">
      <c r="A40" s="260">
        <v>32</v>
      </c>
      <c r="B40" s="270" t="s">
        <v>208</v>
      </c>
      <c r="C40" s="267"/>
      <c r="D40" s="226" t="s">
        <v>308</v>
      </c>
      <c r="G40" s="403"/>
      <c r="H40" s="406"/>
      <c r="I40" s="409"/>
      <c r="J40" s="279"/>
      <c r="K40" s="282"/>
      <c r="L40" s="282"/>
      <c r="M40" s="282"/>
      <c r="N40" s="282"/>
      <c r="O40" s="275"/>
    </row>
    <row r="41" spans="1:15" ht="12" customHeight="1" thickBot="1">
      <c r="A41" s="257"/>
      <c r="B41" s="51"/>
      <c r="C41" s="288"/>
      <c r="D41" s="1"/>
      <c r="G41" s="403"/>
      <c r="H41" s="406"/>
      <c r="I41" s="409"/>
      <c r="J41" s="279"/>
      <c r="K41" s="282"/>
      <c r="L41" s="282"/>
      <c r="M41" s="282"/>
      <c r="N41" s="282"/>
      <c r="O41" s="275"/>
    </row>
    <row r="42" spans="1:15" ht="24.95" customHeight="1" thickBot="1">
      <c r="A42" s="260">
        <v>33</v>
      </c>
      <c r="B42" s="270" t="s">
        <v>223</v>
      </c>
      <c r="C42" s="267"/>
      <c r="D42" s="226" t="s">
        <v>309</v>
      </c>
      <c r="G42" s="403"/>
      <c r="H42" s="406"/>
      <c r="I42" s="409"/>
      <c r="J42" s="279"/>
      <c r="K42" s="282"/>
      <c r="L42" s="282"/>
      <c r="M42" s="282"/>
      <c r="N42" s="282"/>
      <c r="O42" s="275"/>
    </row>
    <row r="43" spans="1:15" ht="12" customHeight="1">
      <c r="A43" s="257"/>
      <c r="B43" s="51"/>
      <c r="C43" s="289"/>
      <c r="D43" s="1"/>
      <c r="G43" s="403"/>
      <c r="H43" s="406"/>
      <c r="I43" s="409"/>
      <c r="J43" s="279"/>
      <c r="K43" s="282"/>
      <c r="L43" s="282"/>
      <c r="M43" s="282"/>
      <c r="N43" s="282"/>
      <c r="O43" s="275"/>
    </row>
    <row r="44" spans="1:15" ht="24.95" customHeight="1">
      <c r="A44" s="263">
        <v>34</v>
      </c>
      <c r="B44" s="55" t="s">
        <v>229</v>
      </c>
      <c r="C44" s="164"/>
      <c r="D44" s="1"/>
      <c r="G44" s="403"/>
      <c r="H44" s="406"/>
      <c r="I44" s="409"/>
      <c r="J44" s="279"/>
      <c r="K44" s="282"/>
      <c r="L44" s="282"/>
      <c r="M44" s="282"/>
      <c r="N44" s="282"/>
      <c r="O44" s="275"/>
    </row>
    <row r="45" spans="1:15" ht="12" customHeight="1" thickBot="1">
      <c r="A45" s="257"/>
      <c r="B45" s="51"/>
      <c r="C45" s="290"/>
      <c r="D45" s="1"/>
      <c r="G45" s="403"/>
      <c r="H45" s="406"/>
      <c r="I45" s="409"/>
      <c r="J45" s="279"/>
      <c r="K45" s="282"/>
      <c r="L45" s="282"/>
      <c r="M45" s="282"/>
      <c r="N45" s="282"/>
      <c r="O45" s="275"/>
    </row>
    <row r="46" spans="1:15" ht="24.95" customHeight="1" thickBot="1">
      <c r="A46" s="260">
        <v>35</v>
      </c>
      <c r="B46" s="270" t="s">
        <v>231</v>
      </c>
      <c r="C46" s="267"/>
      <c r="D46" s="226" t="s">
        <v>310</v>
      </c>
      <c r="G46" s="403"/>
      <c r="H46" s="406"/>
      <c r="I46" s="409"/>
      <c r="J46" s="279"/>
      <c r="K46" s="282"/>
      <c r="L46" s="282"/>
      <c r="M46" s="282"/>
      <c r="N46" s="282"/>
      <c r="O46" s="275"/>
    </row>
    <row r="47" spans="1:15" ht="12" customHeight="1">
      <c r="A47" s="257"/>
      <c r="B47" s="51"/>
      <c r="C47" s="291"/>
      <c r="D47" s="1"/>
      <c r="G47" s="403"/>
      <c r="H47" s="406"/>
      <c r="I47" s="409"/>
      <c r="J47" s="279"/>
      <c r="K47" s="282"/>
      <c r="L47" s="282"/>
      <c r="M47" s="282"/>
      <c r="N47" s="282"/>
      <c r="O47" s="275"/>
    </row>
    <row r="48" spans="1:15" ht="24.95" customHeight="1">
      <c r="A48" s="257"/>
      <c r="B48" s="258" t="s">
        <v>233</v>
      </c>
      <c r="C48" s="136"/>
      <c r="D48" s="1"/>
      <c r="G48" s="403"/>
      <c r="H48" s="406"/>
      <c r="I48" s="409"/>
      <c r="J48" s="279"/>
      <c r="K48" s="282"/>
      <c r="L48" s="282"/>
      <c r="M48" s="282"/>
      <c r="N48" s="282"/>
      <c r="O48" s="275"/>
    </row>
    <row r="49" spans="1:15" ht="24.95" customHeight="1">
      <c r="A49" s="263">
        <v>36</v>
      </c>
      <c r="B49" s="53" t="s">
        <v>236</v>
      </c>
      <c r="C49" s="269"/>
      <c r="D49" s="1"/>
      <c r="G49" s="403"/>
      <c r="H49" s="406"/>
      <c r="I49" s="409"/>
      <c r="J49" s="279"/>
      <c r="K49" s="282"/>
      <c r="L49" s="282"/>
      <c r="M49" s="282"/>
      <c r="N49" s="282"/>
      <c r="O49" s="275"/>
    </row>
    <row r="50" spans="1:15" ht="24.95" customHeight="1">
      <c r="A50" s="263">
        <v>37</v>
      </c>
      <c r="B50" s="53" t="s">
        <v>306</v>
      </c>
      <c r="C50" s="269"/>
      <c r="D50" s="1"/>
      <c r="G50" s="403"/>
      <c r="H50" s="406"/>
      <c r="I50" s="409"/>
      <c r="J50" s="279"/>
      <c r="K50" s="282"/>
      <c r="L50" s="282"/>
      <c r="M50" s="282"/>
      <c r="N50" s="282"/>
      <c r="O50" s="275"/>
    </row>
    <row r="51" spans="1:15" ht="24.95" customHeight="1">
      <c r="A51" s="263">
        <v>38</v>
      </c>
      <c r="B51" s="53" t="s">
        <v>159</v>
      </c>
      <c r="C51" s="269"/>
      <c r="D51" s="1"/>
      <c r="G51" s="403"/>
      <c r="H51" s="406"/>
      <c r="I51" s="409"/>
      <c r="J51" s="279"/>
      <c r="K51" s="282"/>
      <c r="L51" s="282"/>
      <c r="M51" s="282"/>
      <c r="N51" s="282"/>
      <c r="O51" s="275"/>
    </row>
    <row r="52" spans="1:15" ht="12" customHeight="1">
      <c r="A52" s="257"/>
      <c r="B52" s="51"/>
      <c r="C52" s="134"/>
      <c r="D52" s="1"/>
      <c r="G52" s="403"/>
      <c r="H52" s="406"/>
      <c r="I52" s="409"/>
      <c r="J52" s="279"/>
      <c r="K52" s="282"/>
      <c r="L52" s="282"/>
      <c r="M52" s="282"/>
      <c r="N52" s="282"/>
      <c r="O52" s="275"/>
    </row>
    <row r="53" spans="1:15" ht="24.95" customHeight="1">
      <c r="A53" s="257"/>
      <c r="B53" s="273" t="s">
        <v>307</v>
      </c>
      <c r="C53" s="136"/>
      <c r="D53" s="1"/>
      <c r="G53" s="403"/>
      <c r="H53" s="406"/>
      <c r="I53" s="409"/>
      <c r="J53" s="279"/>
      <c r="K53" s="282"/>
      <c r="L53" s="282"/>
      <c r="M53" s="282"/>
      <c r="N53" s="282"/>
      <c r="O53" s="275"/>
    </row>
    <row r="54" spans="1:15" ht="24.95" customHeight="1">
      <c r="A54" s="263">
        <v>39</v>
      </c>
      <c r="B54" s="53" t="s">
        <v>243</v>
      </c>
      <c r="C54" s="269"/>
      <c r="D54" s="1"/>
      <c r="G54" s="403"/>
      <c r="H54" s="406"/>
      <c r="I54" s="409"/>
      <c r="J54" s="279"/>
      <c r="K54" s="282"/>
      <c r="L54" s="282"/>
      <c r="M54" s="282"/>
      <c r="N54" s="282"/>
      <c r="O54" s="275"/>
    </row>
    <row r="55" spans="1:15" ht="24.95" customHeight="1">
      <c r="A55" s="263">
        <v>40</v>
      </c>
      <c r="B55" s="53" t="s">
        <v>260</v>
      </c>
      <c r="C55" s="269"/>
      <c r="D55" s="1"/>
      <c r="G55" s="403"/>
      <c r="H55" s="406"/>
      <c r="I55" s="409"/>
      <c r="J55" s="279"/>
      <c r="K55" s="282"/>
      <c r="L55" s="282"/>
      <c r="M55" s="282"/>
      <c r="N55" s="282"/>
      <c r="O55" s="275"/>
    </row>
    <row r="56" spans="1:15" ht="24.95" customHeight="1">
      <c r="A56" s="263">
        <v>41</v>
      </c>
      <c r="B56" s="53" t="s">
        <v>311</v>
      </c>
      <c r="C56" s="269"/>
      <c r="D56" s="1"/>
      <c r="G56" s="403"/>
      <c r="H56" s="406"/>
      <c r="I56" s="409"/>
      <c r="J56" s="279"/>
      <c r="K56" s="282"/>
      <c r="L56" s="282"/>
      <c r="M56" s="282"/>
      <c r="N56" s="282"/>
      <c r="O56" s="275"/>
    </row>
    <row r="57" spans="1:15" ht="12" customHeight="1" thickBot="1">
      <c r="A57" s="257"/>
      <c r="B57" s="51"/>
      <c r="C57" s="290"/>
      <c r="D57" s="1"/>
      <c r="E57" s="1"/>
      <c r="F57" s="1"/>
      <c r="G57" s="403"/>
      <c r="H57" s="406"/>
      <c r="I57" s="409"/>
      <c r="J57" s="279"/>
      <c r="K57" s="282"/>
      <c r="L57" s="282"/>
      <c r="M57" s="282"/>
      <c r="N57" s="282"/>
      <c r="O57" s="275"/>
    </row>
    <row r="58" spans="1:15" ht="24.95" customHeight="1" thickBot="1">
      <c r="A58" s="260">
        <v>42</v>
      </c>
      <c r="B58" s="270" t="s">
        <v>261</v>
      </c>
      <c r="C58" s="267"/>
      <c r="D58" s="226" t="s">
        <v>312</v>
      </c>
      <c r="E58" s="1"/>
      <c r="F58" s="1"/>
      <c r="G58" s="404"/>
      <c r="H58" s="407"/>
      <c r="I58" s="410"/>
      <c r="J58" s="280"/>
      <c r="K58" s="283"/>
      <c r="L58" s="283"/>
      <c r="M58" s="283"/>
      <c r="N58" s="292"/>
      <c r="O58" s="276"/>
    </row>
    <row r="59" spans="1:15" ht="6.75" customHeight="1">
      <c r="B59" s="1"/>
      <c r="C59" s="1"/>
    </row>
    <row r="60" spans="1:15" ht="15.75" thickBot="1">
      <c r="H60" s="286"/>
    </row>
    <row r="61" spans="1:15" ht="15.75" thickBot="1">
      <c r="N61" s="292"/>
    </row>
  </sheetData>
  <mergeCells count="3">
    <mergeCell ref="G3:G58"/>
    <mergeCell ref="H3:H58"/>
    <mergeCell ref="I3:I58"/>
  </mergeCells>
  <phoneticPr fontId="16" type="noConversion"/>
  <printOptions horizontalCentered="1"/>
  <pageMargins left="0" right="0" top="0" bottom="0.17" header="0.17" footer="0.17"/>
  <pageSetup scale="59" orientation="portrait" errors="blank" r:id="rId1"/>
  <headerFooter alignWithMargins="0">
    <oddHeader>&amp;L&amp;G</oddHeader>
    <oddFooter>&amp;C&amp;8Page 7</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L3"/>
  <sheetViews>
    <sheetView zoomScaleNormal="100" workbookViewId="0">
      <selection activeCell="A3" sqref="A3:L3"/>
    </sheetView>
  </sheetViews>
  <sheetFormatPr defaultRowHeight="15"/>
  <cols>
    <col min="11" max="11" width="9.6640625" customWidth="1"/>
    <col min="12" max="12" width="5.77734375" customWidth="1"/>
  </cols>
  <sheetData>
    <row r="1" spans="1:12" ht="29.25" customHeight="1">
      <c r="A1" s="368" t="s">
        <v>351</v>
      </c>
      <c r="B1" s="368"/>
      <c r="C1" s="368"/>
      <c r="D1" s="368"/>
      <c r="E1" s="368"/>
      <c r="F1" s="368"/>
      <c r="G1" s="368"/>
      <c r="H1" s="368"/>
      <c r="I1" s="368"/>
      <c r="J1" s="368"/>
      <c r="K1" s="368"/>
      <c r="L1" s="368"/>
    </row>
    <row r="2" spans="1:12" ht="8.1" customHeight="1">
      <c r="A2" s="369"/>
      <c r="B2" s="369"/>
      <c r="C2" s="369"/>
      <c r="D2" s="369"/>
      <c r="E2" s="369"/>
      <c r="F2" s="369"/>
      <c r="G2" s="369"/>
      <c r="H2" s="369"/>
      <c r="I2" s="369"/>
      <c r="J2" s="369"/>
      <c r="K2" s="369"/>
      <c r="L2" s="369"/>
    </row>
    <row r="3" spans="1:12" ht="33.75" customHeight="1">
      <c r="A3" s="367" t="s">
        <v>353</v>
      </c>
      <c r="B3" s="367"/>
      <c r="C3" s="367"/>
      <c r="D3" s="367"/>
      <c r="E3" s="367"/>
      <c r="F3" s="367"/>
      <c r="G3" s="367"/>
      <c r="H3" s="367"/>
      <c r="I3" s="367"/>
      <c r="J3" s="367"/>
      <c r="K3" s="367"/>
      <c r="L3" s="367"/>
    </row>
  </sheetData>
  <mergeCells count="3">
    <mergeCell ref="A3:L3"/>
    <mergeCell ref="A1:L1"/>
    <mergeCell ref="A2:L2"/>
  </mergeCells>
  <pageMargins left="0.34" right="0.31" top="0.43" bottom="0.32" header="0.3" footer="0.17"/>
  <pageSetup scale="79" orientation="portrait" r:id="rId1"/>
  <drawing r:id="rId2"/>
  <legacyDrawing r:id="rId3"/>
  <oleObjects>
    <mc:AlternateContent xmlns:mc="http://schemas.openxmlformats.org/markup-compatibility/2006">
      <mc:Choice Requires="x14">
        <oleObject progId="PDF Document" shapeId="20482" r:id="rId4">
          <objectPr defaultSize="0" autoPict="0" r:id="rId5">
            <anchor moveWithCells="1">
              <from>
                <xdr:col>0</xdr:col>
                <xdr:colOff>47625</xdr:colOff>
                <xdr:row>3</xdr:row>
                <xdr:rowOff>104775</xdr:rowOff>
              </from>
              <to>
                <xdr:col>10</xdr:col>
                <xdr:colOff>666750</xdr:colOff>
                <xdr:row>59</xdr:row>
                <xdr:rowOff>104775</xdr:rowOff>
              </to>
            </anchor>
          </objectPr>
        </oleObject>
      </mc:Choice>
      <mc:Fallback>
        <oleObject progId="PDF Document" shapeId="20482"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86FAD-5091-45C2-9023-EEEF61D7697B}">
  <sheetPr>
    <tabColor rgb="FF92D050"/>
    <pageSetUpPr fitToPage="1"/>
  </sheetPr>
  <dimension ref="A2:O50"/>
  <sheetViews>
    <sheetView zoomScaleNormal="100" zoomScaleSheetLayoutView="100" workbookViewId="0">
      <selection activeCell="J68" sqref="J68"/>
    </sheetView>
  </sheetViews>
  <sheetFormatPr defaultColWidth="7.109375" defaultRowHeight="12.75"/>
  <cols>
    <col min="1" max="1" width="7.109375" style="413"/>
    <col min="2" max="2" width="2.109375" style="413" customWidth="1"/>
    <col min="3" max="3" width="2.44140625" style="413" customWidth="1"/>
    <col min="4" max="4" width="3.109375" style="413" customWidth="1"/>
    <col min="5" max="5" width="2.21875" style="413" customWidth="1"/>
    <col min="6" max="6" width="7.33203125" style="413" customWidth="1"/>
    <col min="7" max="7" width="7.44140625" style="413" customWidth="1"/>
    <col min="8" max="8" width="9.109375" style="413" customWidth="1"/>
    <col min="9" max="16384" width="7.109375" style="413"/>
  </cols>
  <sheetData>
    <row r="2" spans="1:15" ht="15" customHeight="1">
      <c r="A2" s="411"/>
      <c r="B2" s="412" t="s">
        <v>361</v>
      </c>
      <c r="C2" s="412"/>
      <c r="D2" s="412"/>
      <c r="E2" s="412"/>
      <c r="F2" s="412"/>
      <c r="G2" s="412"/>
      <c r="H2" s="412"/>
      <c r="I2" s="412"/>
      <c r="J2" s="412"/>
      <c r="K2" s="412"/>
      <c r="L2" s="412"/>
      <c r="M2" s="412"/>
      <c r="N2" s="412"/>
      <c r="O2" s="412"/>
    </row>
    <row r="3" spans="1:15" ht="20.25" customHeight="1">
      <c r="A3" s="411"/>
      <c r="B3" s="412"/>
      <c r="C3" s="412"/>
      <c r="D3" s="412"/>
      <c r="E3" s="412"/>
      <c r="F3" s="412"/>
      <c r="G3" s="412"/>
      <c r="H3" s="412"/>
      <c r="I3" s="412"/>
      <c r="J3" s="412"/>
      <c r="K3" s="412"/>
      <c r="L3" s="412"/>
      <c r="M3" s="412"/>
      <c r="N3" s="412"/>
      <c r="O3" s="412"/>
    </row>
    <row r="5" spans="1:15" s="414" customFormat="1" ht="15.75" thickBot="1">
      <c r="B5" s="415" t="s">
        <v>362</v>
      </c>
      <c r="C5" s="415"/>
      <c r="D5" s="415"/>
      <c r="E5" s="415"/>
      <c r="F5" s="415"/>
      <c r="G5" s="416"/>
      <c r="H5" s="416"/>
      <c r="I5" s="416"/>
      <c r="J5" s="416"/>
      <c r="K5" s="416"/>
      <c r="L5" s="416"/>
      <c r="M5" s="416"/>
      <c r="N5" s="416"/>
      <c r="O5" s="416"/>
    </row>
    <row r="6" spans="1:15" s="414" customFormat="1" ht="15"/>
    <row r="7" spans="1:15" s="414" customFormat="1" ht="15.75" thickBot="1">
      <c r="B7" s="415" t="s">
        <v>363</v>
      </c>
      <c r="C7" s="415"/>
      <c r="D7" s="415"/>
      <c r="E7" s="415"/>
      <c r="F7" s="415"/>
      <c r="G7" s="416"/>
      <c r="H7" s="416"/>
      <c r="I7" s="416"/>
      <c r="J7" s="416"/>
      <c r="K7" s="416"/>
      <c r="L7" s="416"/>
      <c r="M7" s="416"/>
      <c r="N7" s="416"/>
      <c r="O7" s="416"/>
    </row>
    <row r="8" spans="1:15" s="414" customFormat="1" ht="15"/>
    <row r="9" spans="1:15" s="414" customFormat="1" ht="15.75" customHeight="1" thickBot="1">
      <c r="B9" s="417" t="s">
        <v>364</v>
      </c>
      <c r="C9" s="417"/>
      <c r="D9" s="417"/>
      <c r="E9" s="417"/>
      <c r="F9" s="417"/>
      <c r="G9" s="418"/>
      <c r="H9" s="418"/>
      <c r="I9" s="418"/>
      <c r="J9" s="418"/>
      <c r="K9" s="418"/>
      <c r="L9" s="418"/>
      <c r="M9" s="418"/>
      <c r="N9" s="418"/>
      <c r="O9" s="418"/>
    </row>
    <row r="10" spans="1:15" s="414" customFormat="1" ht="15">
      <c r="C10" s="419"/>
      <c r="D10" s="419"/>
      <c r="E10" s="419"/>
      <c r="F10" s="419"/>
    </row>
    <row r="11" spans="1:15" s="414" customFormat="1" ht="15.75" thickBot="1">
      <c r="B11" s="415" t="s">
        <v>365</v>
      </c>
      <c r="C11" s="415"/>
      <c r="D11" s="415"/>
      <c r="E11" s="415"/>
      <c r="F11" s="415"/>
      <c r="G11" s="418"/>
      <c r="H11" s="418"/>
      <c r="I11" s="418"/>
      <c r="J11" s="418"/>
      <c r="K11" s="418"/>
      <c r="L11" s="418"/>
      <c r="M11" s="418"/>
      <c r="N11" s="418"/>
      <c r="O11" s="418"/>
    </row>
    <row r="12" spans="1:15" s="414" customFormat="1" ht="15">
      <c r="B12" s="420" t="s">
        <v>366</v>
      </c>
      <c r="C12" s="420"/>
      <c r="D12" s="420"/>
      <c r="E12" s="420"/>
      <c r="F12" s="420"/>
      <c r="G12" s="421"/>
      <c r="H12" s="421"/>
      <c r="I12" s="421"/>
      <c r="J12" s="421"/>
      <c r="K12" s="421"/>
      <c r="L12" s="421"/>
    </row>
    <row r="13" spans="1:15" s="414" customFormat="1" ht="15.75" thickBot="1">
      <c r="B13" s="415" t="s">
        <v>367</v>
      </c>
      <c r="C13" s="415"/>
      <c r="D13" s="415"/>
      <c r="E13" s="415"/>
      <c r="F13" s="415"/>
      <c r="G13" s="416"/>
      <c r="H13" s="416"/>
      <c r="I13" s="416"/>
      <c r="J13" s="416"/>
      <c r="K13" s="416"/>
      <c r="L13" s="416"/>
      <c r="M13" s="416"/>
      <c r="N13" s="416"/>
      <c r="O13" s="416"/>
    </row>
    <row r="14" spans="1:15" s="414" customFormat="1" ht="15">
      <c r="C14" s="419"/>
      <c r="D14" s="419"/>
      <c r="E14" s="419"/>
      <c r="F14" s="419"/>
    </row>
    <row r="15" spans="1:15" s="414" customFormat="1" ht="15.75" thickBot="1">
      <c r="B15" s="415" t="s">
        <v>368</v>
      </c>
      <c r="C15" s="415"/>
      <c r="D15" s="415"/>
      <c r="E15" s="415"/>
      <c r="F15" s="415"/>
      <c r="G15" s="422"/>
      <c r="H15" s="422"/>
      <c r="I15" s="422"/>
      <c r="J15" s="422"/>
      <c r="K15" s="422"/>
      <c r="L15" s="422"/>
      <c r="M15" s="423"/>
      <c r="N15" s="423"/>
      <c r="O15" s="423"/>
    </row>
    <row r="16" spans="1:15" s="414" customFormat="1" ht="15">
      <c r="C16" s="419"/>
      <c r="D16" s="419"/>
      <c r="E16" s="419"/>
      <c r="F16" s="419"/>
    </row>
    <row r="17" spans="1:14">
      <c r="C17" s="424" t="s">
        <v>369</v>
      </c>
      <c r="D17" s="425"/>
      <c r="E17" s="426" t="s">
        <v>370</v>
      </c>
      <c r="F17" s="425"/>
    </row>
    <row r="18" spans="1:14" ht="15.75" customHeight="1">
      <c r="C18" s="425"/>
      <c r="D18" s="425"/>
      <c r="E18" s="425"/>
      <c r="F18" s="425"/>
    </row>
    <row r="19" spans="1:14" ht="15.75" customHeight="1">
      <c r="A19" s="427">
        <v>1</v>
      </c>
      <c r="C19" s="428"/>
      <c r="E19" s="428"/>
      <c r="G19" s="427" t="s">
        <v>371</v>
      </c>
      <c r="H19" s="427"/>
      <c r="I19" s="427"/>
      <c r="J19" s="427"/>
      <c r="K19" s="427"/>
      <c r="L19" s="427"/>
      <c r="M19" s="427"/>
      <c r="N19" s="427"/>
    </row>
    <row r="20" spans="1:14" ht="15.75" customHeight="1">
      <c r="A20" s="427"/>
      <c r="C20" s="429"/>
      <c r="E20" s="429"/>
      <c r="G20" s="427"/>
      <c r="H20" s="427"/>
      <c r="I20" s="427"/>
      <c r="J20" s="427"/>
      <c r="K20" s="427"/>
      <c r="L20" s="427"/>
      <c r="M20" s="427"/>
      <c r="N20" s="427"/>
    </row>
    <row r="21" spans="1:14" ht="15.75">
      <c r="A21" s="427">
        <v>2</v>
      </c>
      <c r="C21" s="430"/>
      <c r="E21" s="430"/>
      <c r="G21" s="427" t="s">
        <v>372</v>
      </c>
      <c r="H21" s="427"/>
      <c r="I21" s="427"/>
      <c r="J21" s="427"/>
      <c r="K21" s="427"/>
      <c r="L21" s="427"/>
      <c r="M21" s="427"/>
      <c r="N21" s="427"/>
    </row>
    <row r="22" spans="1:14" ht="15.75">
      <c r="A22" s="427"/>
      <c r="C22" s="431"/>
      <c r="E22" s="431"/>
      <c r="G22" s="427" t="s">
        <v>373</v>
      </c>
      <c r="H22" s="427"/>
      <c r="I22" s="427"/>
      <c r="J22" s="427"/>
      <c r="K22" s="427"/>
      <c r="L22" s="427"/>
      <c r="M22" s="427"/>
      <c r="N22" s="427"/>
    </row>
    <row r="23" spans="1:14" ht="15.75">
      <c r="A23" s="427"/>
      <c r="C23" s="432"/>
      <c r="E23" s="432"/>
      <c r="G23" s="427"/>
      <c r="H23" s="427"/>
      <c r="I23" s="427"/>
      <c r="J23" s="427"/>
      <c r="K23" s="427"/>
      <c r="L23" s="427"/>
      <c r="M23" s="427"/>
      <c r="N23" s="427"/>
    </row>
    <row r="24" spans="1:14" ht="15.75">
      <c r="A24" s="427">
        <v>3</v>
      </c>
      <c r="C24" s="433"/>
      <c r="E24" s="433"/>
      <c r="G24" s="427" t="s">
        <v>374</v>
      </c>
      <c r="H24" s="427"/>
      <c r="I24" s="427"/>
      <c r="J24" s="427"/>
      <c r="K24" s="427"/>
      <c r="L24" s="427"/>
      <c r="M24" s="427"/>
      <c r="N24" s="427"/>
    </row>
    <row r="25" spans="1:14" ht="15.75">
      <c r="A25" s="427"/>
      <c r="C25" s="429"/>
      <c r="E25" s="429"/>
      <c r="G25" s="427"/>
      <c r="H25" s="427"/>
      <c r="I25" s="427"/>
      <c r="J25" s="427"/>
      <c r="K25" s="427"/>
      <c r="L25" s="427"/>
      <c r="M25" s="427"/>
      <c r="N25" s="427"/>
    </row>
    <row r="26" spans="1:14" ht="15.75">
      <c r="A26" s="427">
        <v>4</v>
      </c>
      <c r="C26" s="428"/>
      <c r="E26" s="428"/>
      <c r="G26" s="427" t="s">
        <v>375</v>
      </c>
      <c r="H26" s="427"/>
      <c r="I26" s="427"/>
      <c r="J26" s="427"/>
      <c r="K26" s="427"/>
      <c r="L26" s="427"/>
      <c r="M26" s="427"/>
      <c r="N26" s="427"/>
    </row>
    <row r="27" spans="1:14" ht="15.75">
      <c r="A27" s="427"/>
      <c r="C27" s="429"/>
      <c r="E27" s="429"/>
      <c r="G27" s="427"/>
      <c r="H27" s="427"/>
      <c r="I27" s="427"/>
      <c r="J27" s="427"/>
      <c r="K27" s="427"/>
      <c r="L27" s="427"/>
      <c r="M27" s="427"/>
      <c r="N27" s="427"/>
    </row>
    <row r="28" spans="1:14" ht="15.75">
      <c r="A28" s="427">
        <v>5</v>
      </c>
      <c r="C28" s="428"/>
      <c r="E28" s="428"/>
      <c r="G28" s="427" t="s">
        <v>376</v>
      </c>
      <c r="H28" s="427"/>
      <c r="I28" s="427"/>
      <c r="J28" s="427"/>
      <c r="K28" s="427"/>
      <c r="L28" s="427"/>
      <c r="M28" s="427"/>
      <c r="N28" s="427"/>
    </row>
    <row r="29" spans="1:14" ht="15.75">
      <c r="A29" s="427"/>
      <c r="C29" s="431"/>
      <c r="E29" s="431"/>
      <c r="G29" s="427" t="s">
        <v>377</v>
      </c>
      <c r="H29" s="427"/>
      <c r="I29" s="427"/>
      <c r="J29" s="427"/>
      <c r="K29" s="427"/>
      <c r="L29" s="427"/>
      <c r="M29" s="427"/>
      <c r="N29" s="427"/>
    </row>
    <row r="30" spans="1:14" ht="15.75">
      <c r="A30" s="427"/>
      <c r="C30" s="432"/>
      <c r="E30" s="432"/>
      <c r="G30" s="427"/>
      <c r="H30" s="427"/>
      <c r="I30" s="427"/>
      <c r="J30" s="427"/>
      <c r="K30" s="427"/>
      <c r="L30" s="427"/>
      <c r="M30" s="427"/>
      <c r="N30" s="427"/>
    </row>
    <row r="31" spans="1:14" ht="15.75">
      <c r="A31" s="427">
        <v>6</v>
      </c>
      <c r="C31" s="428"/>
      <c r="E31" s="428"/>
      <c r="G31" s="427" t="s">
        <v>378</v>
      </c>
      <c r="H31" s="427"/>
      <c r="I31" s="427"/>
      <c r="J31" s="427"/>
      <c r="K31" s="427"/>
      <c r="L31" s="427"/>
      <c r="M31" s="427"/>
      <c r="N31" s="427"/>
    </row>
    <row r="32" spans="1:14" ht="15.75">
      <c r="A32" s="427"/>
      <c r="C32" s="429"/>
      <c r="E32" s="429"/>
      <c r="G32" s="427"/>
      <c r="H32" s="427"/>
      <c r="I32" s="427"/>
      <c r="J32" s="427"/>
      <c r="K32" s="427"/>
      <c r="L32" s="427"/>
      <c r="M32" s="427"/>
      <c r="N32" s="427"/>
    </row>
    <row r="33" spans="1:15" ht="15.75">
      <c r="A33" s="427">
        <v>7</v>
      </c>
      <c r="C33" s="428"/>
      <c r="E33" s="428"/>
      <c r="G33" s="427" t="s">
        <v>379</v>
      </c>
      <c r="H33" s="427"/>
      <c r="I33" s="427"/>
      <c r="J33" s="427"/>
      <c r="K33" s="427"/>
      <c r="L33" s="427"/>
      <c r="M33" s="427"/>
      <c r="N33" s="427"/>
    </row>
    <row r="34" spans="1:15" ht="15.75">
      <c r="A34" s="427"/>
      <c r="C34" s="431"/>
      <c r="E34" s="431"/>
      <c r="G34" s="427"/>
      <c r="H34" s="427"/>
      <c r="I34" s="427"/>
      <c r="J34" s="427"/>
      <c r="K34" s="427"/>
      <c r="L34" s="427"/>
      <c r="M34" s="427"/>
      <c r="N34" s="427"/>
    </row>
    <row r="38" spans="1:15" ht="13.5" thickBot="1">
      <c r="B38" s="434"/>
      <c r="C38" s="434"/>
      <c r="D38" s="434"/>
      <c r="E38" s="434"/>
      <c r="F38" s="434"/>
      <c r="G38" s="434"/>
      <c r="H38" s="434"/>
      <c r="I38" s="435"/>
      <c r="J38" s="436"/>
    </row>
    <row r="39" spans="1:15">
      <c r="B39" s="413" t="s">
        <v>380</v>
      </c>
      <c r="I39" s="425" t="s">
        <v>381</v>
      </c>
    </row>
    <row r="43" spans="1:15" ht="13.5" thickBot="1">
      <c r="B43" s="413" t="s">
        <v>382</v>
      </c>
    </row>
    <row r="44" spans="1:15">
      <c r="B44" s="437"/>
      <c r="C44" s="438"/>
      <c r="D44" s="438"/>
      <c r="E44" s="438"/>
      <c r="F44" s="438"/>
      <c r="G44" s="438"/>
      <c r="H44" s="438"/>
      <c r="I44" s="438"/>
      <c r="J44" s="438"/>
      <c r="K44" s="438"/>
      <c r="L44" s="438"/>
      <c r="M44" s="438"/>
      <c r="N44" s="438"/>
      <c r="O44" s="439"/>
    </row>
    <row r="45" spans="1:15">
      <c r="B45" s="440"/>
      <c r="C45" s="441"/>
      <c r="D45" s="441"/>
      <c r="E45" s="441"/>
      <c r="F45" s="441"/>
      <c r="G45" s="441"/>
      <c r="H45" s="441"/>
      <c r="I45" s="441"/>
      <c r="J45" s="441"/>
      <c r="K45" s="441"/>
      <c r="L45" s="441"/>
      <c r="M45" s="441"/>
      <c r="N45" s="441"/>
      <c r="O45" s="442"/>
    </row>
    <row r="46" spans="1:15">
      <c r="B46" s="440"/>
      <c r="C46" s="441"/>
      <c r="D46" s="441"/>
      <c r="E46" s="441"/>
      <c r="F46" s="441"/>
      <c r="G46" s="441"/>
      <c r="H46" s="441"/>
      <c r="I46" s="441"/>
      <c r="J46" s="441"/>
      <c r="K46" s="441"/>
      <c r="L46" s="441"/>
      <c r="M46" s="441"/>
      <c r="N46" s="441"/>
      <c r="O46" s="442"/>
    </row>
    <row r="47" spans="1:15">
      <c r="B47" s="440"/>
      <c r="C47" s="441"/>
      <c r="D47" s="441"/>
      <c r="E47" s="441"/>
      <c r="F47" s="441"/>
      <c r="G47" s="441"/>
      <c r="H47" s="441"/>
      <c r="I47" s="441"/>
      <c r="J47" s="441"/>
      <c r="K47" s="441"/>
      <c r="L47" s="441"/>
      <c r="M47" s="441"/>
      <c r="N47" s="441"/>
      <c r="O47" s="442"/>
    </row>
    <row r="48" spans="1:15">
      <c r="B48" s="440"/>
      <c r="C48" s="441"/>
      <c r="D48" s="441"/>
      <c r="E48" s="441"/>
      <c r="F48" s="441"/>
      <c r="G48" s="441"/>
      <c r="H48" s="441"/>
      <c r="I48" s="441"/>
      <c r="J48" s="441"/>
      <c r="K48" s="441"/>
      <c r="L48" s="441"/>
      <c r="M48" s="441"/>
      <c r="N48" s="441"/>
      <c r="O48" s="442"/>
    </row>
    <row r="49" spans="2:15">
      <c r="B49" s="440"/>
      <c r="C49" s="441"/>
      <c r="D49" s="441"/>
      <c r="E49" s="441"/>
      <c r="F49" s="441"/>
      <c r="G49" s="441"/>
      <c r="H49" s="441"/>
      <c r="I49" s="441"/>
      <c r="J49" s="441"/>
      <c r="K49" s="441"/>
      <c r="L49" s="441"/>
      <c r="M49" s="441"/>
      <c r="N49" s="441"/>
      <c r="O49" s="442"/>
    </row>
    <row r="50" spans="2:15" ht="13.5" thickBot="1">
      <c r="B50" s="443"/>
      <c r="C50" s="444"/>
      <c r="D50" s="444"/>
      <c r="E50" s="444"/>
      <c r="F50" s="444"/>
      <c r="G50" s="444"/>
      <c r="H50" s="444"/>
      <c r="I50" s="444"/>
      <c r="J50" s="444"/>
      <c r="K50" s="444"/>
      <c r="L50" s="444"/>
      <c r="M50" s="444"/>
      <c r="N50" s="444"/>
      <c r="O50" s="445"/>
    </row>
  </sheetData>
  <mergeCells count="15">
    <mergeCell ref="B38:H38"/>
    <mergeCell ref="B44:O50"/>
    <mergeCell ref="B11:F11"/>
    <mergeCell ref="G11:O11"/>
    <mergeCell ref="B12:F12"/>
    <mergeCell ref="B13:F13"/>
    <mergeCell ref="G13:O13"/>
    <mergeCell ref="B15:F15"/>
    <mergeCell ref="B2:O3"/>
    <mergeCell ref="B5:F5"/>
    <mergeCell ref="G5:O5"/>
    <mergeCell ref="B7:F7"/>
    <mergeCell ref="G7:O7"/>
    <mergeCell ref="B9:F9"/>
    <mergeCell ref="G9:O9"/>
  </mergeCells>
  <pageMargins left="0.75" right="0.5" top="1" bottom="1" header="0.5" footer="0.5"/>
  <pageSetup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10"/>
    <pageSetUpPr fitToPage="1"/>
  </sheetPr>
  <dimension ref="A1:Q68"/>
  <sheetViews>
    <sheetView showGridLines="0" showZeros="0" topLeftCell="A25" zoomScale="75" workbookViewId="0">
      <selection activeCell="F41" sqref="F41"/>
    </sheetView>
  </sheetViews>
  <sheetFormatPr defaultRowHeight="15"/>
  <cols>
    <col min="1" max="1" width="26.5546875" style="47" customWidth="1"/>
    <col min="2" max="2" width="10.6640625" style="47" customWidth="1"/>
    <col min="3" max="3" width="7.33203125" style="47" customWidth="1"/>
    <col min="4" max="4" width="11.33203125" style="47" customWidth="1"/>
    <col min="5" max="5" width="6.21875" style="47" customWidth="1"/>
    <col min="6" max="6" width="15" style="338" customWidth="1"/>
    <col min="7" max="7" width="1.21875" style="47" customWidth="1"/>
    <col min="8" max="8" width="19.77734375" style="47" customWidth="1"/>
    <col min="9" max="9" width="9.88671875" style="47" customWidth="1"/>
    <col min="10" max="10" width="10.109375" style="47" customWidth="1"/>
    <col min="11" max="11" width="8.109375" style="47" customWidth="1"/>
    <col min="12" max="13" width="12.33203125" style="47" customWidth="1"/>
    <col min="14" max="14" width="8.44140625" style="47" customWidth="1"/>
    <col min="15" max="15" width="15.109375" style="338" customWidth="1"/>
    <col min="16" max="16" width="1.21875" style="47" customWidth="1"/>
    <col min="17" max="17" width="10.5546875" style="47" customWidth="1"/>
    <col min="18" max="16384" width="8.88671875" style="47"/>
  </cols>
  <sheetData>
    <row r="1" spans="1:17" ht="18" customHeight="1">
      <c r="A1" s="117"/>
      <c r="B1" s="176"/>
      <c r="C1" s="117"/>
      <c r="E1" s="372"/>
      <c r="F1" s="372"/>
      <c r="G1" s="1"/>
      <c r="H1" s="1"/>
      <c r="P1" s="1"/>
    </row>
    <row r="2" spans="1:17" ht="18" customHeight="1">
      <c r="A2" s="122" t="s">
        <v>331</v>
      </c>
      <c r="B2" s="375"/>
      <c r="C2" s="375"/>
      <c r="D2" s="375"/>
      <c r="E2" s="375"/>
      <c r="F2" s="328" t="s">
        <v>332</v>
      </c>
      <c r="G2" s="1"/>
      <c r="H2" s="109"/>
      <c r="J2" s="374" t="s">
        <v>326</v>
      </c>
      <c r="K2" s="374"/>
      <c r="L2" s="374"/>
      <c r="M2" s="374"/>
      <c r="N2" s="374"/>
      <c r="O2" s="339"/>
      <c r="P2" s="1"/>
    </row>
    <row r="3" spans="1:17" ht="21" customHeight="1">
      <c r="A3" s="1"/>
      <c r="B3" s="1"/>
      <c r="C3" s="1"/>
      <c r="D3" s="1"/>
      <c r="E3" s="1"/>
      <c r="F3" s="329"/>
      <c r="G3" s="1"/>
      <c r="H3" s="1"/>
      <c r="J3" s="373"/>
      <c r="K3" s="373"/>
      <c r="L3" s="373"/>
      <c r="M3" s="373"/>
      <c r="N3" s="373"/>
      <c r="O3" s="373"/>
      <c r="P3" s="1" t="s">
        <v>60</v>
      </c>
    </row>
    <row r="4" spans="1:17" ht="18" customHeight="1">
      <c r="A4" s="178" t="s">
        <v>90</v>
      </c>
      <c r="B4" s="179"/>
      <c r="C4" s="179"/>
      <c r="D4" s="179"/>
      <c r="E4" s="179"/>
      <c r="F4" s="330" t="s">
        <v>169</v>
      </c>
      <c r="G4" s="1"/>
      <c r="H4" s="180" t="s">
        <v>91</v>
      </c>
      <c r="I4" s="181"/>
      <c r="J4" s="181"/>
      <c r="K4" s="181"/>
      <c r="L4" s="181"/>
      <c r="M4" s="181"/>
      <c r="N4" s="181"/>
      <c r="O4" s="340" t="s">
        <v>70</v>
      </c>
      <c r="P4" s="1"/>
    </row>
    <row r="5" spans="1:17" ht="24.95" customHeight="1">
      <c r="A5" s="69" t="s">
        <v>95</v>
      </c>
      <c r="B5" s="55"/>
      <c r="C5" s="316"/>
      <c r="D5" s="317"/>
      <c r="E5" s="318"/>
      <c r="F5" s="331"/>
      <c r="G5" s="1"/>
      <c r="H5" s="3" t="s">
        <v>279</v>
      </c>
      <c r="I5" s="1"/>
      <c r="J5" s="1"/>
      <c r="K5" s="1"/>
      <c r="L5" s="1"/>
      <c r="M5" s="1"/>
      <c r="N5" s="1"/>
      <c r="O5" s="335"/>
      <c r="P5" s="1"/>
    </row>
    <row r="6" spans="1:17" ht="24.95" customHeight="1">
      <c r="A6" s="69" t="s">
        <v>98</v>
      </c>
      <c r="B6" s="55"/>
      <c r="C6" s="55"/>
      <c r="D6" s="55" t="s">
        <v>99</v>
      </c>
      <c r="E6" s="53"/>
      <c r="F6" s="332">
        <f>IF(ScheduleA!D11&gt;0,ScheduleA!D11,0)</f>
        <v>0</v>
      </c>
      <c r="G6" s="1"/>
      <c r="H6" s="376"/>
      <c r="I6" s="377"/>
      <c r="J6" s="377"/>
      <c r="K6" s="377"/>
      <c r="L6" s="377"/>
      <c r="M6" s="377"/>
      <c r="N6" s="378"/>
      <c r="O6" s="341"/>
      <c r="P6" s="1"/>
    </row>
    <row r="7" spans="1:17" ht="24.95" customHeight="1">
      <c r="A7" s="69" t="s">
        <v>102</v>
      </c>
      <c r="B7" s="55"/>
      <c r="C7" s="55"/>
      <c r="D7" s="55" t="s">
        <v>103</v>
      </c>
      <c r="E7" s="53"/>
      <c r="F7" s="332">
        <f>IF(ScheduleA!H11&gt;0,ScheduleA!H11,0)</f>
        <v>0</v>
      </c>
      <c r="G7" s="1"/>
      <c r="H7" s="379"/>
      <c r="I7" s="380"/>
      <c r="J7" s="380"/>
      <c r="K7" s="380"/>
      <c r="L7" s="380"/>
      <c r="M7" s="380"/>
      <c r="N7" s="381"/>
      <c r="O7" s="331"/>
      <c r="P7" s="1"/>
    </row>
    <row r="8" spans="1:17" ht="24.95" customHeight="1">
      <c r="A8" s="3"/>
      <c r="B8" s="1"/>
      <c r="C8" s="1"/>
      <c r="D8" s="1"/>
      <c r="E8" s="1"/>
      <c r="F8" s="332"/>
      <c r="G8" s="1"/>
      <c r="H8" s="379"/>
      <c r="I8" s="380"/>
      <c r="J8" s="380"/>
      <c r="K8" s="380"/>
      <c r="L8" s="380"/>
      <c r="M8" s="380"/>
      <c r="N8" s="381"/>
      <c r="O8" s="331"/>
      <c r="P8" s="1"/>
    </row>
    <row r="9" spans="1:17" ht="24.95" customHeight="1">
      <c r="A9" s="5" t="s">
        <v>32</v>
      </c>
      <c r="B9" s="62" t="s">
        <v>106</v>
      </c>
      <c r="C9" s="62" t="s">
        <v>107</v>
      </c>
      <c r="D9" s="62" t="s">
        <v>108</v>
      </c>
      <c r="E9" s="319" t="s">
        <v>109</v>
      </c>
      <c r="F9" s="332"/>
      <c r="G9" s="1"/>
      <c r="H9" s="379"/>
      <c r="I9" s="380"/>
      <c r="J9" s="380"/>
      <c r="K9" s="380"/>
      <c r="L9" s="380"/>
      <c r="M9" s="380"/>
      <c r="N9" s="381"/>
      <c r="O9" s="331"/>
      <c r="P9" s="1"/>
    </row>
    <row r="10" spans="1:17" ht="24.95" customHeight="1">
      <c r="A10" s="165" t="s">
        <v>94</v>
      </c>
      <c r="B10" s="165"/>
      <c r="C10" s="165"/>
      <c r="D10" s="166"/>
      <c r="E10" s="167"/>
      <c r="F10" s="332" t="str">
        <f>IF(B10&gt;0,B10*D10,"")</f>
        <v/>
      </c>
      <c r="G10" s="1"/>
      <c r="H10" s="379"/>
      <c r="I10" s="380"/>
      <c r="J10" s="380"/>
      <c r="K10" s="380"/>
      <c r="L10" s="380"/>
      <c r="M10" s="380"/>
      <c r="N10" s="381"/>
      <c r="O10" s="331"/>
      <c r="P10" s="1"/>
    </row>
    <row r="11" spans="1:17" ht="24.95" customHeight="1">
      <c r="A11" s="165" t="s">
        <v>68</v>
      </c>
      <c r="B11" s="165"/>
      <c r="C11" s="165"/>
      <c r="D11" s="166"/>
      <c r="E11" s="167"/>
      <c r="F11" s="332" t="str">
        <f>IF(B11&gt;0,B11*D11,"")</f>
        <v/>
      </c>
      <c r="G11" s="1"/>
      <c r="H11" s="3" t="s">
        <v>115</v>
      </c>
      <c r="I11" s="1"/>
      <c r="J11" s="1"/>
      <c r="K11" s="1"/>
      <c r="L11" s="1"/>
      <c r="M11" s="1"/>
      <c r="N11" s="1"/>
      <c r="O11" s="332">
        <f>SUM(N27:N35)+ScheduleB!I25</f>
        <v>0</v>
      </c>
      <c r="P11" s="1"/>
    </row>
    <row r="12" spans="1:17" ht="24.95" customHeight="1">
      <c r="A12" s="165"/>
      <c r="B12" s="165"/>
      <c r="C12" s="165"/>
      <c r="D12" s="166"/>
      <c r="E12" s="167"/>
      <c r="F12" s="332" t="str">
        <f>IF(B12&gt;0,B12*D12,"")</f>
        <v/>
      </c>
      <c r="G12" s="1"/>
      <c r="H12" s="3" t="s">
        <v>119</v>
      </c>
      <c r="I12" s="1"/>
      <c r="J12" s="1"/>
      <c r="K12" s="1"/>
      <c r="L12" s="1"/>
      <c r="M12" s="1"/>
      <c r="N12" s="1"/>
      <c r="O12" s="332">
        <f>SUM(N41:N48)+ScheduleB!J46</f>
        <v>0</v>
      </c>
      <c r="P12" s="1"/>
    </row>
    <row r="13" spans="1:17" ht="24.95" customHeight="1">
      <c r="A13" s="165" t="s">
        <v>60</v>
      </c>
      <c r="B13" s="165"/>
      <c r="C13" s="165"/>
      <c r="D13" s="166"/>
      <c r="E13" s="167"/>
      <c r="F13" s="332" t="str">
        <f>IF(B13&gt;0,B13*D13,"")</f>
        <v/>
      </c>
      <c r="G13" s="1"/>
      <c r="H13" s="3" t="s">
        <v>122</v>
      </c>
      <c r="I13" s="1"/>
      <c r="J13" s="1"/>
      <c r="K13" s="1"/>
      <c r="L13" s="1"/>
      <c r="M13" s="1"/>
      <c r="N13" s="1"/>
      <c r="O13" s="331"/>
      <c r="P13" s="1"/>
      <c r="Q13" s="130">
        <f>Q37</f>
        <v>0</v>
      </c>
    </row>
    <row r="14" spans="1:17" ht="24.95" customHeight="1">
      <c r="A14" s="165" t="s">
        <v>60</v>
      </c>
      <c r="B14" s="165"/>
      <c r="C14" s="165"/>
      <c r="D14" s="166"/>
      <c r="E14" s="167"/>
      <c r="F14" s="332" t="str">
        <f>IF(B14&gt;0,B14*D14,"")</f>
        <v/>
      </c>
      <c r="G14" s="1"/>
      <c r="H14" s="3" t="s">
        <v>125</v>
      </c>
      <c r="I14" s="1"/>
      <c r="J14" s="1"/>
      <c r="K14" s="1"/>
      <c r="L14" s="1"/>
      <c r="M14" s="1"/>
      <c r="N14" s="1"/>
      <c r="O14" s="331"/>
      <c r="P14" s="1"/>
      <c r="Q14" s="130">
        <f>Q50</f>
        <v>0</v>
      </c>
    </row>
    <row r="15" spans="1:17" ht="24.95" customHeight="1">
      <c r="A15" s="3" t="s">
        <v>131</v>
      </c>
      <c r="B15" s="1"/>
      <c r="C15" s="1"/>
      <c r="D15" s="1" t="s">
        <v>132</v>
      </c>
      <c r="E15" s="1"/>
      <c r="F15" s="332">
        <f>IF(ScheduleA!D24&gt;0,ScheduleA!D24,0)</f>
        <v>0</v>
      </c>
      <c r="G15" s="1"/>
      <c r="H15" s="3"/>
      <c r="I15" s="1"/>
      <c r="J15" s="1"/>
      <c r="K15" s="1"/>
      <c r="L15" s="1"/>
      <c r="M15" s="1"/>
      <c r="N15" s="1"/>
      <c r="O15" s="332"/>
      <c r="P15" s="1"/>
    </row>
    <row r="16" spans="1:17" ht="24.95" customHeight="1">
      <c r="A16" s="7" t="s">
        <v>31</v>
      </c>
      <c r="B16" s="62" t="s">
        <v>106</v>
      </c>
      <c r="C16" s="62" t="s">
        <v>107</v>
      </c>
      <c r="D16" s="62" t="s">
        <v>108</v>
      </c>
      <c r="E16" s="319" t="s">
        <v>109</v>
      </c>
      <c r="F16" s="332"/>
      <c r="G16" s="1"/>
      <c r="H16" s="7" t="s">
        <v>133</v>
      </c>
      <c r="I16" s="70" t="s">
        <v>65</v>
      </c>
      <c r="J16" s="7" t="s">
        <v>134</v>
      </c>
      <c r="K16" s="67" t="s">
        <v>135</v>
      </c>
      <c r="L16" s="7" t="s">
        <v>136</v>
      </c>
      <c r="M16" s="8"/>
      <c r="N16" s="68" t="s">
        <v>137</v>
      </c>
      <c r="O16" s="335"/>
      <c r="P16" s="1"/>
    </row>
    <row r="17" spans="1:17" ht="24.95" customHeight="1">
      <c r="A17" s="165"/>
      <c r="B17" s="165"/>
      <c r="C17" s="165"/>
      <c r="D17" s="166"/>
      <c r="E17" s="167"/>
      <c r="F17" s="332" t="str">
        <f>IF(B17&gt;0,B17*D17,"")</f>
        <v/>
      </c>
      <c r="G17" s="1"/>
      <c r="H17" s="92"/>
      <c r="I17" s="96"/>
      <c r="J17" s="149"/>
      <c r="K17" s="97"/>
      <c r="L17" s="92"/>
      <c r="M17" s="101"/>
      <c r="N17" s="94"/>
      <c r="O17" s="332" t="str">
        <f>IF(L17&gt;0,L17+N17,"")</f>
        <v/>
      </c>
      <c r="P17" s="1"/>
    </row>
    <row r="18" spans="1:17" ht="24.95" customHeight="1">
      <c r="A18" s="165"/>
      <c r="B18" s="165"/>
      <c r="C18" s="165"/>
      <c r="D18" s="166"/>
      <c r="E18" s="167"/>
      <c r="F18" s="332" t="str">
        <f>IF(B18&gt;0,B18*D18,"")</f>
        <v/>
      </c>
      <c r="G18" s="1"/>
      <c r="H18" s="165" t="s">
        <v>274</v>
      </c>
      <c r="I18" s="165"/>
      <c r="J18" s="172"/>
      <c r="K18" s="354"/>
      <c r="L18" s="356"/>
      <c r="M18" s="357"/>
      <c r="N18" s="170"/>
      <c r="O18" s="332" t="str">
        <f>IF(L18&gt;0,L18+N18,"")</f>
        <v/>
      </c>
      <c r="P18" s="1"/>
    </row>
    <row r="19" spans="1:17" ht="24.95" customHeight="1">
      <c r="A19" s="165"/>
      <c r="B19" s="165"/>
      <c r="C19" s="165"/>
      <c r="D19" s="166"/>
      <c r="E19" s="167"/>
      <c r="F19" s="332" t="str">
        <f>IF(B19&gt;0,B19*D19,"")</f>
        <v/>
      </c>
      <c r="G19" s="1"/>
      <c r="H19" s="171"/>
      <c r="I19" s="165"/>
      <c r="J19" s="172"/>
      <c r="K19" s="354"/>
      <c r="L19" s="356"/>
      <c r="M19" s="357"/>
      <c r="N19" s="170"/>
      <c r="O19" s="332" t="str">
        <f>IF(L19&gt;0,L19+N19,"")</f>
        <v/>
      </c>
      <c r="P19" s="1"/>
    </row>
    <row r="20" spans="1:17" ht="24.95" customHeight="1">
      <c r="A20" s="165"/>
      <c r="B20" s="165"/>
      <c r="C20" s="165"/>
      <c r="D20" s="166"/>
      <c r="E20" s="167"/>
      <c r="F20" s="332" t="str">
        <f>IF(B20&gt;0,B20*D20,"")</f>
        <v/>
      </c>
      <c r="G20" s="1"/>
      <c r="H20" s="171"/>
      <c r="I20" s="165"/>
      <c r="J20" s="172"/>
      <c r="K20" s="354"/>
      <c r="L20" s="356"/>
      <c r="M20" s="357"/>
      <c r="N20" s="170"/>
      <c r="O20" s="332"/>
      <c r="P20" s="1"/>
    </row>
    <row r="21" spans="1:17" ht="24.95" customHeight="1">
      <c r="A21" s="3" t="s">
        <v>142</v>
      </c>
      <c r="B21" s="1"/>
      <c r="C21" s="1"/>
      <c r="D21" s="1" t="s">
        <v>143</v>
      </c>
      <c r="E21" s="1"/>
      <c r="F21" s="332">
        <f>IF(ScheduleA!D37&gt;0,ScheduleA!D37,0)</f>
        <v>0</v>
      </c>
      <c r="G21" s="1"/>
      <c r="H21" s="171"/>
      <c r="I21" s="165"/>
      <c r="J21" s="172"/>
      <c r="K21" s="354"/>
      <c r="L21" s="356"/>
      <c r="M21" s="357"/>
      <c r="N21" s="170"/>
      <c r="O21" s="332" t="str">
        <f>IF(L21&gt;0,L21+N21,"")</f>
        <v/>
      </c>
      <c r="P21" s="1"/>
    </row>
    <row r="22" spans="1:17" ht="24.95" customHeight="1">
      <c r="A22" s="3" t="s">
        <v>148</v>
      </c>
      <c r="B22" s="1"/>
      <c r="C22" s="1"/>
      <c r="D22" s="1" t="s">
        <v>149</v>
      </c>
      <c r="E22" s="1"/>
      <c r="F22" s="332">
        <f>IF(ScheduleA!H29&gt;0,ScheduleA!H29,0)</f>
        <v>0</v>
      </c>
      <c r="G22" s="1"/>
      <c r="H22" s="171"/>
      <c r="I22" s="165"/>
      <c r="J22" s="172"/>
      <c r="K22" s="354"/>
      <c r="L22" s="352"/>
      <c r="M22" s="355"/>
      <c r="N22" s="170"/>
      <c r="O22" s="332" t="str">
        <f>IF(L22&gt;0,L22+N22,"")</f>
        <v/>
      </c>
      <c r="P22" s="1"/>
    </row>
    <row r="23" spans="1:17" ht="24.95" customHeight="1" thickBot="1">
      <c r="A23" s="3" t="s">
        <v>152</v>
      </c>
      <c r="B23" s="1"/>
      <c r="C23" s="1"/>
      <c r="D23" s="1" t="s">
        <v>153</v>
      </c>
      <c r="E23" s="1"/>
      <c r="F23" s="333">
        <f>IF(ScheduleA!H50&gt;0,ScheduleA!H50,0)</f>
        <v>0</v>
      </c>
      <c r="G23" s="1"/>
      <c r="H23" s="3" t="s">
        <v>275</v>
      </c>
      <c r="I23" s="1"/>
      <c r="J23" s="1"/>
      <c r="K23" s="16"/>
      <c r="L23" s="1" t="s">
        <v>276</v>
      </c>
      <c r="M23" s="1"/>
      <c r="O23" s="335">
        <f>ScheduleB!J11+ScheduleB!K11</f>
        <v>0</v>
      </c>
      <c r="P23" s="1"/>
    </row>
    <row r="24" spans="1:17" ht="24.95" customHeight="1" thickBot="1">
      <c r="A24" s="183" t="s">
        <v>158</v>
      </c>
      <c r="B24" s="184"/>
      <c r="C24" s="185"/>
      <c r="D24" s="186"/>
      <c r="E24" s="187"/>
      <c r="F24" s="334">
        <f>SUM(F5:F23)</f>
        <v>0</v>
      </c>
      <c r="G24" s="1"/>
      <c r="H24" s="183" t="s">
        <v>273</v>
      </c>
      <c r="I24" s="184"/>
      <c r="J24" s="184"/>
      <c r="K24" s="188"/>
      <c r="L24" s="189"/>
      <c r="M24" s="189"/>
      <c r="N24" s="190"/>
      <c r="O24" s="334">
        <f>SUM(O5:O23)</f>
        <v>0</v>
      </c>
      <c r="P24" s="1"/>
    </row>
    <row r="25" spans="1:17" ht="24.95" customHeight="1">
      <c r="A25" s="3"/>
      <c r="B25" s="1"/>
      <c r="C25" s="1"/>
      <c r="D25" s="1"/>
      <c r="E25" s="1"/>
      <c r="F25" s="335"/>
      <c r="G25" s="65"/>
      <c r="H25" s="3"/>
      <c r="I25" s="1"/>
      <c r="J25" s="1"/>
      <c r="K25" s="1"/>
      <c r="L25" s="1"/>
      <c r="M25" s="1"/>
      <c r="N25" s="1"/>
      <c r="O25" s="342"/>
      <c r="P25" s="1"/>
    </row>
    <row r="26" spans="1:17" ht="18.75" customHeight="1">
      <c r="A26" s="191" t="s">
        <v>173</v>
      </c>
      <c r="B26" s="192"/>
      <c r="C26" s="192"/>
      <c r="D26" s="192"/>
      <c r="E26" s="192"/>
      <c r="F26" s="336" t="s">
        <v>169</v>
      </c>
      <c r="G26" s="1"/>
      <c r="H26" s="193" t="s">
        <v>174</v>
      </c>
      <c r="I26" s="192"/>
      <c r="J26" s="192"/>
      <c r="K26" s="192"/>
      <c r="L26" s="192"/>
      <c r="M26" s="192"/>
      <c r="N26" s="192"/>
      <c r="O26" s="332"/>
      <c r="P26" s="1"/>
    </row>
    <row r="27" spans="1:17" ht="24.95" customHeight="1">
      <c r="A27" s="18" t="s">
        <v>180</v>
      </c>
      <c r="B27" s="7" t="s">
        <v>106</v>
      </c>
      <c r="C27" s="7" t="s">
        <v>181</v>
      </c>
      <c r="D27" s="68" t="s">
        <v>182</v>
      </c>
      <c r="E27" s="49"/>
      <c r="F27" s="335"/>
      <c r="G27" s="1"/>
      <c r="H27" s="9" t="s">
        <v>133</v>
      </c>
      <c r="I27" s="127" t="s">
        <v>54</v>
      </c>
      <c r="J27" s="128" t="s">
        <v>55</v>
      </c>
      <c r="K27" s="63" t="s">
        <v>135</v>
      </c>
      <c r="L27" s="63" t="s">
        <v>186</v>
      </c>
      <c r="M27" s="63" t="s">
        <v>354</v>
      </c>
      <c r="N27" s="175" t="s">
        <v>266</v>
      </c>
      <c r="O27" s="336" t="s">
        <v>70</v>
      </c>
      <c r="P27" s="1"/>
    </row>
    <row r="28" spans="1:17" ht="24.95" customHeight="1">
      <c r="A28" s="165"/>
      <c r="B28" s="165"/>
      <c r="C28" s="165"/>
      <c r="D28" s="166"/>
      <c r="E28" s="57"/>
      <c r="F28" s="332" t="str">
        <f>IF(B28&gt;0,B28*D28,"")</f>
        <v/>
      </c>
      <c r="G28" s="1"/>
      <c r="H28" s="5"/>
      <c r="I28" s="90"/>
      <c r="J28" s="150"/>
      <c r="K28" s="91"/>
      <c r="L28" s="89">
        <v>0</v>
      </c>
      <c r="M28" s="89"/>
      <c r="N28" s="89"/>
      <c r="O28" s="335" t="str">
        <f t="shared" ref="O28:O35" si="0">IF(L28&gt;0,L28-N28,"")</f>
        <v/>
      </c>
      <c r="P28" s="1"/>
      <c r="Q28" s="130" t="str">
        <f>IF(L28&gt;0,(L28*K28/365)*(365-(J28-$E$1))," ")</f>
        <v xml:space="preserve"> </v>
      </c>
    </row>
    <row r="29" spans="1:17" ht="24.95" customHeight="1">
      <c r="A29" s="165"/>
      <c r="B29" s="165"/>
      <c r="C29" s="165"/>
      <c r="D29" s="166"/>
      <c r="E29" s="57"/>
      <c r="F29" s="332" t="str">
        <f>IF(B29&gt;0,B29*D29,"")</f>
        <v/>
      </c>
      <c r="G29" s="1"/>
      <c r="H29" s="165" t="s">
        <v>274</v>
      </c>
      <c r="I29" s="165"/>
      <c r="J29" s="172"/>
      <c r="K29" s="173"/>
      <c r="L29" s="165"/>
      <c r="M29" s="169"/>
      <c r="N29" s="169"/>
      <c r="O29" s="332" t="str">
        <f t="shared" si="0"/>
        <v/>
      </c>
      <c r="P29" s="1"/>
      <c r="Q29" s="130" t="str">
        <f t="shared" ref="Q29:Q35" si="1">IF(L29&gt;0,(L29*K29/365)*(365-(J29-$E$1))," ")</f>
        <v xml:space="preserve"> </v>
      </c>
    </row>
    <row r="30" spans="1:17" ht="24.95" customHeight="1">
      <c r="A30" s="165"/>
      <c r="B30" s="165"/>
      <c r="C30" s="165"/>
      <c r="D30" s="166"/>
      <c r="E30" s="57"/>
      <c r="F30" s="332" t="str">
        <f>IF(B30&gt;0,B30*D30,"")</f>
        <v/>
      </c>
      <c r="G30" s="1"/>
      <c r="H30" s="171"/>
      <c r="I30" s="165"/>
      <c r="J30" s="172"/>
      <c r="K30" s="173"/>
      <c r="L30" s="165"/>
      <c r="M30" s="169"/>
      <c r="N30" s="169"/>
      <c r="O30" s="332" t="str">
        <f t="shared" si="0"/>
        <v/>
      </c>
      <c r="P30" s="1"/>
      <c r="Q30" s="130" t="str">
        <f t="shared" si="1"/>
        <v xml:space="preserve"> </v>
      </c>
    </row>
    <row r="31" spans="1:17" ht="24.95" customHeight="1">
      <c r="A31" s="165"/>
      <c r="B31" s="165"/>
      <c r="C31" s="165"/>
      <c r="D31" s="166"/>
      <c r="E31" s="57"/>
      <c r="F31" s="332" t="str">
        <f>IF(B31&gt;0,B31*D31,"")</f>
        <v/>
      </c>
      <c r="G31" s="1"/>
      <c r="H31" s="171"/>
      <c r="I31" s="165"/>
      <c r="J31" s="172"/>
      <c r="K31" s="173"/>
      <c r="L31" s="165"/>
      <c r="M31" s="169"/>
      <c r="N31" s="169"/>
      <c r="O31" s="332" t="str">
        <f t="shared" si="0"/>
        <v/>
      </c>
      <c r="P31" s="1"/>
      <c r="Q31" s="130" t="str">
        <f t="shared" si="1"/>
        <v xml:space="preserve"> </v>
      </c>
    </row>
    <row r="32" spans="1:17" ht="24.95" customHeight="1">
      <c r="A32" s="3" t="s">
        <v>198</v>
      </c>
      <c r="B32" s="1"/>
      <c r="C32" s="1"/>
      <c r="D32" s="1" t="s">
        <v>199</v>
      </c>
      <c r="E32" s="1"/>
      <c r="F32" s="332">
        <f>IF(ScheduleA!D50&gt;0,ScheduleA!D50,0)</f>
        <v>0</v>
      </c>
      <c r="G32" s="1"/>
      <c r="H32" s="171"/>
      <c r="I32" s="165"/>
      <c r="J32" s="172"/>
      <c r="K32" s="173"/>
      <c r="L32" s="165"/>
      <c r="M32" s="169"/>
      <c r="N32" s="169"/>
      <c r="O32" s="332" t="str">
        <f t="shared" si="0"/>
        <v/>
      </c>
      <c r="P32" s="1"/>
      <c r="Q32" s="130" t="str">
        <f t="shared" si="1"/>
        <v xml:space="preserve"> </v>
      </c>
    </row>
    <row r="33" spans="1:17" ht="24.95" customHeight="1">
      <c r="A33" s="3"/>
      <c r="B33" s="1"/>
      <c r="C33" s="1"/>
      <c r="D33" s="1"/>
      <c r="E33" s="1"/>
      <c r="F33" s="332"/>
      <c r="G33" s="1"/>
      <c r="H33" s="171"/>
      <c r="I33" s="165"/>
      <c r="J33" s="172"/>
      <c r="K33" s="173"/>
      <c r="L33" s="165"/>
      <c r="M33" s="169"/>
      <c r="N33" s="169"/>
      <c r="O33" s="332" t="str">
        <f t="shared" si="0"/>
        <v/>
      </c>
      <c r="P33" s="1"/>
      <c r="Q33" s="130" t="str">
        <f t="shared" si="1"/>
        <v xml:space="preserve"> </v>
      </c>
    </row>
    <row r="34" spans="1:17" ht="24.95" customHeight="1">
      <c r="A34" s="3" t="s">
        <v>206</v>
      </c>
      <c r="B34" s="1"/>
      <c r="C34" s="1"/>
      <c r="D34" s="1" t="s">
        <v>207</v>
      </c>
      <c r="E34" s="1"/>
      <c r="F34" s="332">
        <f>IF(ScheduleB!D11&gt;0,ScheduleB!D11,0)</f>
        <v>0</v>
      </c>
      <c r="G34" s="1"/>
      <c r="H34" s="171"/>
      <c r="I34" s="165"/>
      <c r="J34" s="172"/>
      <c r="K34" s="173"/>
      <c r="L34" s="165"/>
      <c r="M34" s="169"/>
      <c r="N34" s="169"/>
      <c r="O34" s="332" t="str">
        <f t="shared" si="0"/>
        <v/>
      </c>
      <c r="P34" s="1"/>
      <c r="Q34" s="130" t="str">
        <f t="shared" si="1"/>
        <v xml:space="preserve"> </v>
      </c>
    </row>
    <row r="35" spans="1:17" ht="24.95" customHeight="1">
      <c r="A35" s="3" t="s">
        <v>210</v>
      </c>
      <c r="B35" s="1"/>
      <c r="C35" s="1"/>
      <c r="D35" s="1" t="s">
        <v>211</v>
      </c>
      <c r="E35" s="1"/>
      <c r="F35" s="332" t="str">
        <f>IF(Machinery!F30&gt;0,Machinery!F30,0)</f>
        <v/>
      </c>
      <c r="G35" s="1"/>
      <c r="H35" s="171"/>
      <c r="I35" s="165"/>
      <c r="J35" s="172"/>
      <c r="K35" s="174"/>
      <c r="L35" s="165"/>
      <c r="M35" s="169"/>
      <c r="N35" s="169"/>
      <c r="O35" s="332" t="str">
        <f t="shared" si="0"/>
        <v/>
      </c>
      <c r="P35" s="1"/>
      <c r="Q35" s="130" t="str">
        <f t="shared" si="1"/>
        <v xml:space="preserve"> </v>
      </c>
    </row>
    <row r="36" spans="1:17" ht="24.95" customHeight="1" thickBot="1">
      <c r="A36" s="3" t="s">
        <v>213</v>
      </c>
      <c r="B36" s="1"/>
      <c r="C36" s="1"/>
      <c r="D36" s="1" t="s">
        <v>211</v>
      </c>
      <c r="E36" s="1"/>
      <c r="F36" s="333">
        <f>IF(SUM(Machinery!F37,Machinery!F44)&gt;0,SUM(Machinery!F37,Machinery!F44),0)</f>
        <v>0</v>
      </c>
      <c r="G36" s="1"/>
      <c r="H36" s="3" t="s">
        <v>214</v>
      </c>
      <c r="I36" s="1"/>
      <c r="J36" s="1"/>
      <c r="K36" s="1"/>
      <c r="L36" s="1" t="s">
        <v>215</v>
      </c>
      <c r="M36" s="1"/>
      <c r="N36" s="1"/>
      <c r="O36" s="335">
        <f>ScheduleB!H25-ScheduleB!I25</f>
        <v>0</v>
      </c>
      <c r="P36" s="1"/>
      <c r="Q36" s="130">
        <f>ScheduleB!K25</f>
        <v>0</v>
      </c>
    </row>
    <row r="37" spans="1:17" ht="24.95" customHeight="1" thickBot="1">
      <c r="A37" s="194" t="s">
        <v>265</v>
      </c>
      <c r="B37" s="195"/>
      <c r="C37" s="188"/>
      <c r="D37" s="186"/>
      <c r="E37" s="187"/>
      <c r="F37" s="334">
        <f>SUM(F28:F36)</f>
        <v>0</v>
      </c>
      <c r="G37" s="1"/>
      <c r="H37" s="183" t="s">
        <v>329</v>
      </c>
      <c r="I37" s="184"/>
      <c r="J37" s="195"/>
      <c r="K37" s="188"/>
      <c r="L37" s="189"/>
      <c r="M37" s="189"/>
      <c r="N37" s="195"/>
      <c r="O37" s="343">
        <f>SUM(O28:O36)</f>
        <v>0</v>
      </c>
      <c r="P37" s="1"/>
      <c r="Q37" s="130">
        <f>SUM(Q28:Q36)</f>
        <v>0</v>
      </c>
    </row>
    <row r="38" spans="1:17" ht="24.95" customHeight="1">
      <c r="A38" s="3"/>
      <c r="B38" s="1"/>
      <c r="C38" s="1"/>
      <c r="D38" s="1"/>
      <c r="E38" s="1"/>
      <c r="F38" s="335"/>
      <c r="G38" s="1"/>
      <c r="H38" s="3"/>
      <c r="I38" s="1"/>
      <c r="J38" s="1"/>
      <c r="K38" s="1"/>
      <c r="L38" s="1"/>
      <c r="M38" s="1"/>
      <c r="N38" s="1"/>
      <c r="O38" s="342"/>
      <c r="P38" s="1"/>
    </row>
    <row r="39" spans="1:17" ht="18.75" customHeight="1">
      <c r="A39" s="191" t="s">
        <v>227</v>
      </c>
      <c r="B39" s="192"/>
      <c r="C39" s="192"/>
      <c r="D39" s="192"/>
      <c r="E39" s="192"/>
      <c r="F39" s="336" t="s">
        <v>169</v>
      </c>
      <c r="G39" s="1"/>
      <c r="H39" s="196" t="s">
        <v>228</v>
      </c>
      <c r="I39" s="192"/>
      <c r="J39" s="192"/>
      <c r="K39" s="192"/>
      <c r="L39" s="192"/>
      <c r="M39" s="192"/>
      <c r="N39" s="192"/>
      <c r="O39" s="332"/>
      <c r="P39" s="1"/>
    </row>
    <row r="40" spans="1:17" ht="25.5">
      <c r="A40" s="46" t="s">
        <v>232</v>
      </c>
      <c r="B40" s="75" t="s">
        <v>18</v>
      </c>
      <c r="C40" s="177" t="s">
        <v>51</v>
      </c>
      <c r="D40" s="74" t="s">
        <v>52</v>
      </c>
      <c r="E40" s="126" t="s">
        <v>53</v>
      </c>
      <c r="F40" s="335"/>
      <c r="G40" s="1"/>
      <c r="H40" s="9" t="s">
        <v>133</v>
      </c>
      <c r="I40" s="127" t="s">
        <v>54</v>
      </c>
      <c r="J40" s="129" t="s">
        <v>55</v>
      </c>
      <c r="K40" s="62" t="s">
        <v>135</v>
      </c>
      <c r="L40" s="62" t="s">
        <v>186</v>
      </c>
      <c r="M40" s="63" t="s">
        <v>354</v>
      </c>
      <c r="N40" s="175" t="s">
        <v>56</v>
      </c>
      <c r="O40" s="344" t="s">
        <v>70</v>
      </c>
      <c r="P40" s="1"/>
    </row>
    <row r="41" spans="1:17" ht="24.95" customHeight="1">
      <c r="A41" s="168"/>
      <c r="B41" s="165"/>
      <c r="C41" s="165"/>
      <c r="D41" s="165"/>
      <c r="E41" s="165"/>
      <c r="F41" s="331"/>
      <c r="G41" s="1"/>
      <c r="H41" s="100"/>
      <c r="I41" s="101"/>
      <c r="J41" s="151"/>
      <c r="K41" s="102"/>
      <c r="L41" s="98"/>
      <c r="M41" s="353"/>
      <c r="N41" s="101"/>
      <c r="O41" s="333" t="str">
        <f t="shared" ref="O41:O48" si="2">IF(L41&gt;0,L41-N41,"")</f>
        <v/>
      </c>
      <c r="P41" s="1"/>
      <c r="Q41" s="130" t="str">
        <f t="shared" ref="Q41:Q48" si="3">IF(L41&gt;0,(L41*K41/365)*(365-(J41-$E$1))," ")</f>
        <v xml:space="preserve"> </v>
      </c>
    </row>
    <row r="42" spans="1:17" ht="24.95" customHeight="1">
      <c r="A42" s="168"/>
      <c r="B42" s="165"/>
      <c r="C42" s="165"/>
      <c r="D42" s="165"/>
      <c r="E42" s="167"/>
      <c r="F42" s="331"/>
      <c r="G42" s="1"/>
      <c r="H42" s="165" t="s">
        <v>274</v>
      </c>
      <c r="I42" s="165"/>
      <c r="J42" s="172"/>
      <c r="K42" s="173"/>
      <c r="L42" s="165"/>
      <c r="M42" s="169"/>
      <c r="N42" s="169"/>
      <c r="O42" s="332" t="str">
        <f t="shared" si="2"/>
        <v/>
      </c>
      <c r="P42" s="1"/>
      <c r="Q42" s="130" t="str">
        <f>IF(L42&gt;0,(L42*K42/365)*(365-(J42-$E$1))," ")</f>
        <v xml:space="preserve"> </v>
      </c>
    </row>
    <row r="43" spans="1:17" ht="24.95" customHeight="1">
      <c r="A43" s="168"/>
      <c r="B43" s="165"/>
      <c r="C43" s="165"/>
      <c r="D43" s="165"/>
      <c r="E43" s="167"/>
      <c r="F43" s="331"/>
      <c r="G43" s="1"/>
      <c r="H43" s="171"/>
      <c r="I43" s="165"/>
      <c r="J43" s="172"/>
      <c r="K43" s="173"/>
      <c r="L43" s="165"/>
      <c r="M43" s="169"/>
      <c r="N43" s="169"/>
      <c r="O43" s="332" t="str">
        <f t="shared" si="2"/>
        <v/>
      </c>
      <c r="P43" s="1"/>
      <c r="Q43" s="130" t="str">
        <f t="shared" si="3"/>
        <v xml:space="preserve"> </v>
      </c>
    </row>
    <row r="44" spans="1:17" ht="24.95" customHeight="1">
      <c r="A44" s="168"/>
      <c r="B44" s="165"/>
      <c r="C44" s="165"/>
      <c r="D44" s="165"/>
      <c r="E44" s="167"/>
      <c r="F44" s="331"/>
      <c r="G44" s="1"/>
      <c r="H44" s="171"/>
      <c r="I44" s="165"/>
      <c r="J44" s="172"/>
      <c r="K44" s="173"/>
      <c r="L44" s="165"/>
      <c r="M44" s="169"/>
      <c r="N44" s="169"/>
      <c r="O44" s="332" t="str">
        <f t="shared" si="2"/>
        <v/>
      </c>
      <c r="P44" s="1"/>
      <c r="Q44" s="130" t="str">
        <f t="shared" si="3"/>
        <v xml:space="preserve"> </v>
      </c>
    </row>
    <row r="45" spans="1:17" ht="24.95" customHeight="1">
      <c r="A45" s="168"/>
      <c r="B45" s="165"/>
      <c r="C45" s="165"/>
      <c r="D45" s="165"/>
      <c r="E45" s="167"/>
      <c r="F45" s="331"/>
      <c r="G45" s="1"/>
      <c r="H45" s="171"/>
      <c r="I45" s="165"/>
      <c r="J45" s="172"/>
      <c r="K45" s="173"/>
      <c r="L45" s="165"/>
      <c r="M45" s="169"/>
      <c r="N45" s="169"/>
      <c r="O45" s="332" t="str">
        <f t="shared" si="2"/>
        <v/>
      </c>
      <c r="P45" s="1"/>
      <c r="Q45" s="130" t="str">
        <f t="shared" si="3"/>
        <v xml:space="preserve"> </v>
      </c>
    </row>
    <row r="46" spans="1:17" ht="24.95" customHeight="1">
      <c r="A46" s="168"/>
      <c r="B46" s="165"/>
      <c r="C46" s="165"/>
      <c r="D46" s="165"/>
      <c r="E46" s="167"/>
      <c r="F46" s="331"/>
      <c r="G46" s="1"/>
      <c r="H46" s="171"/>
      <c r="I46" s="165"/>
      <c r="J46" s="172"/>
      <c r="K46" s="173"/>
      <c r="L46" s="165"/>
      <c r="M46" s="169"/>
      <c r="N46" s="169"/>
      <c r="O46" s="332" t="str">
        <f t="shared" si="2"/>
        <v/>
      </c>
      <c r="P46" s="1"/>
      <c r="Q46" s="130" t="str">
        <f t="shared" si="3"/>
        <v xml:space="preserve"> </v>
      </c>
    </row>
    <row r="47" spans="1:17" ht="24.95" customHeight="1">
      <c r="A47" s="168"/>
      <c r="B47" s="165" t="s">
        <v>60</v>
      </c>
      <c r="C47" s="165"/>
      <c r="D47" s="165"/>
      <c r="E47" s="167"/>
      <c r="F47" s="331"/>
      <c r="G47" s="1"/>
      <c r="H47" s="171"/>
      <c r="I47" s="165"/>
      <c r="J47" s="172"/>
      <c r="K47" s="173"/>
      <c r="L47" s="165"/>
      <c r="M47" s="169"/>
      <c r="N47" s="169"/>
      <c r="O47" s="332" t="str">
        <f t="shared" si="2"/>
        <v/>
      </c>
      <c r="P47" s="1"/>
      <c r="Q47" s="130" t="str">
        <f t="shared" si="3"/>
        <v xml:space="preserve"> </v>
      </c>
    </row>
    <row r="48" spans="1:17" ht="24.95" customHeight="1">
      <c r="A48" s="3" t="s">
        <v>241</v>
      </c>
      <c r="B48" s="1" t="s">
        <v>60</v>
      </c>
      <c r="C48" s="1"/>
      <c r="D48" s="1" t="s">
        <v>242</v>
      </c>
      <c r="E48" s="1"/>
      <c r="F48" s="332">
        <f>IF(ScheduleB!E46&gt;0,ScheduleB!E46,0)</f>
        <v>0</v>
      </c>
      <c r="G48" s="49"/>
      <c r="H48" s="320"/>
      <c r="I48" s="57"/>
      <c r="J48" s="57"/>
      <c r="K48" s="57"/>
      <c r="L48" s="320">
        <f>ScheduleB!I46</f>
        <v>0</v>
      </c>
      <c r="M48" s="321"/>
      <c r="N48" s="321">
        <f>ScheduleB!J46</f>
        <v>0</v>
      </c>
      <c r="O48" s="332" t="str">
        <f t="shared" si="2"/>
        <v/>
      </c>
      <c r="P48" s="1"/>
      <c r="Q48" s="130" t="str">
        <f t="shared" si="3"/>
        <v xml:space="preserve"> </v>
      </c>
    </row>
    <row r="49" spans="1:17" ht="24.95" customHeight="1" thickBot="1">
      <c r="A49" s="3" t="s">
        <v>248</v>
      </c>
      <c r="B49" s="1"/>
      <c r="C49" s="1"/>
      <c r="D49" s="1" t="s">
        <v>249</v>
      </c>
      <c r="E49" s="1"/>
      <c r="F49" s="333">
        <f>IF(ScheduleB!D25&gt;0,ScheduleB!D25,0)</f>
        <v>0</v>
      </c>
      <c r="G49" s="1"/>
      <c r="H49" s="21" t="s">
        <v>277</v>
      </c>
      <c r="I49" s="1"/>
      <c r="J49" s="1"/>
      <c r="K49" s="1"/>
      <c r="L49" s="1" t="s">
        <v>242</v>
      </c>
      <c r="M49" s="1"/>
      <c r="N49" s="1"/>
      <c r="O49" s="335">
        <f>ScheduleB!I46-ScheduleB!J46</f>
        <v>0</v>
      </c>
      <c r="P49" s="1"/>
      <c r="Q49" s="130">
        <f>ScheduleB!K46</f>
        <v>0</v>
      </c>
    </row>
    <row r="50" spans="1:17" ht="24.95" customHeight="1" thickBot="1">
      <c r="A50" s="194" t="s">
        <v>264</v>
      </c>
      <c r="B50" s="190"/>
      <c r="C50" s="185"/>
      <c r="D50" s="186"/>
      <c r="E50" s="187"/>
      <c r="F50" s="334">
        <f>SUM(F40:F49)</f>
        <v>0</v>
      </c>
      <c r="G50" s="1"/>
      <c r="H50" s="183" t="s">
        <v>330</v>
      </c>
      <c r="I50" s="184"/>
      <c r="J50" s="184"/>
      <c r="K50" s="188"/>
      <c r="L50" s="189"/>
      <c r="M50" s="189"/>
      <c r="N50" s="195"/>
      <c r="O50" s="343">
        <f>SUM(O41:O49)</f>
        <v>0</v>
      </c>
      <c r="P50" s="1"/>
      <c r="Q50" s="130">
        <f>SUM(Q41:Q49)</f>
        <v>0</v>
      </c>
    </row>
    <row r="51" spans="1:17" ht="24.95" customHeight="1" thickBot="1">
      <c r="A51" s="3"/>
      <c r="B51" s="1"/>
      <c r="C51" s="1"/>
      <c r="D51" s="1"/>
      <c r="E51" s="1"/>
      <c r="F51" s="335"/>
      <c r="G51" s="1"/>
      <c r="H51" s="3"/>
      <c r="I51" s="1"/>
      <c r="J51" s="1"/>
      <c r="K51" s="1"/>
      <c r="L51" s="1"/>
      <c r="M51" s="1"/>
      <c r="N51" s="1"/>
      <c r="O51" s="335"/>
      <c r="P51" s="1"/>
    </row>
    <row r="52" spans="1:17" ht="24.95" customHeight="1" thickBot="1">
      <c r="A52" s="183" t="s">
        <v>255</v>
      </c>
      <c r="B52" s="185"/>
      <c r="C52" s="185"/>
      <c r="D52" s="195" t="s">
        <v>256</v>
      </c>
      <c r="E52" s="187"/>
      <c r="F52" s="334">
        <f>ScheduleB!D58</f>
        <v>0</v>
      </c>
      <c r="G52" s="1"/>
      <c r="H52" s="183" t="s">
        <v>33</v>
      </c>
      <c r="I52" s="195"/>
      <c r="J52" s="195"/>
      <c r="K52" s="188"/>
      <c r="L52" s="189" t="s">
        <v>278</v>
      </c>
      <c r="M52" s="189"/>
      <c r="N52" s="195"/>
      <c r="O52" s="343">
        <f>IF(ScheduleB!J58&gt;0,ScheduleB!J58,0)</f>
        <v>0</v>
      </c>
      <c r="P52" s="1"/>
    </row>
    <row r="53" spans="1:17" ht="24.95" customHeight="1" thickBot="1">
      <c r="A53" s="3"/>
      <c r="B53" s="1"/>
      <c r="C53" s="1"/>
      <c r="D53" s="1"/>
      <c r="E53" s="1"/>
      <c r="F53" s="335"/>
      <c r="G53" s="1"/>
      <c r="H53" s="3"/>
      <c r="I53" s="1"/>
      <c r="J53" s="1"/>
      <c r="K53" s="1"/>
      <c r="L53" s="1"/>
      <c r="M53" s="1"/>
      <c r="N53" s="1"/>
      <c r="O53" s="335"/>
      <c r="P53" s="1"/>
    </row>
    <row r="54" spans="1:17" ht="24.95" customHeight="1" thickBot="1">
      <c r="A54" s="183" t="s">
        <v>83</v>
      </c>
      <c r="B54" s="195"/>
      <c r="C54" s="185"/>
      <c r="D54" s="186"/>
      <c r="E54" s="187"/>
      <c r="F54" s="337">
        <f>F52+F50+F37+F24</f>
        <v>0</v>
      </c>
      <c r="G54" s="1"/>
      <c r="H54" s="183" t="s">
        <v>138</v>
      </c>
      <c r="I54" s="195"/>
      <c r="J54" s="195"/>
      <c r="K54" s="188"/>
      <c r="L54" s="189"/>
      <c r="M54" s="189"/>
      <c r="N54" s="195"/>
      <c r="O54" s="343">
        <f>SUM(O52,O50,O37,O24)</f>
        <v>0</v>
      </c>
      <c r="P54" s="1"/>
    </row>
    <row r="55" spans="1:17" ht="24.75" customHeight="1" thickBot="1">
      <c r="A55" s="370" t="s">
        <v>281</v>
      </c>
      <c r="B55" s="370"/>
      <c r="C55" s="370"/>
      <c r="D55" s="370"/>
      <c r="E55" s="370"/>
      <c r="F55" s="370"/>
      <c r="G55" s="51"/>
      <c r="H55" s="1"/>
      <c r="I55" s="1"/>
      <c r="J55" s="1"/>
      <c r="K55" s="1"/>
      <c r="L55" s="1"/>
      <c r="M55" s="1"/>
      <c r="N55" s="1"/>
      <c r="O55" s="335"/>
      <c r="P55" s="1"/>
    </row>
    <row r="56" spans="1:17" ht="24.75" customHeight="1" thickBot="1">
      <c r="A56" s="371"/>
      <c r="B56" s="371"/>
      <c r="C56" s="371"/>
      <c r="D56" s="371"/>
      <c r="E56" s="371"/>
      <c r="F56" s="371"/>
      <c r="G56" s="1"/>
      <c r="H56" s="183" t="s">
        <v>34</v>
      </c>
      <c r="I56" s="195"/>
      <c r="J56" s="195"/>
      <c r="K56" s="188"/>
      <c r="L56" s="189"/>
      <c r="M56" s="189"/>
      <c r="N56" s="195"/>
      <c r="O56" s="343">
        <f>F54-O54</f>
        <v>0</v>
      </c>
      <c r="P56" s="1"/>
    </row>
    <row r="57" spans="1:17" ht="18" customHeight="1">
      <c r="A57" s="371"/>
      <c r="B57" s="371"/>
      <c r="C57" s="371"/>
      <c r="D57" s="371"/>
      <c r="E57" s="371"/>
      <c r="F57" s="371"/>
      <c r="G57" s="1"/>
      <c r="I57" s="1"/>
      <c r="J57" s="1"/>
      <c r="K57" s="1"/>
      <c r="L57" s="1"/>
      <c r="M57" s="1"/>
      <c r="N57" s="1"/>
      <c r="O57" s="329"/>
      <c r="P57" s="1"/>
    </row>
    <row r="58" spans="1:17" ht="18" customHeight="1">
      <c r="A58" s="371"/>
      <c r="B58" s="371"/>
      <c r="C58" s="371"/>
      <c r="D58" s="371"/>
      <c r="E58" s="371"/>
      <c r="F58" s="371"/>
      <c r="G58" s="1"/>
      <c r="H58" s="293"/>
      <c r="I58" s="1"/>
      <c r="J58" s="1"/>
      <c r="K58" s="1"/>
      <c r="L58" s="1"/>
      <c r="M58" s="1"/>
      <c r="O58" s="345" t="s">
        <v>336</v>
      </c>
      <c r="P58" s="1"/>
    </row>
    <row r="59" spans="1:17" ht="18" customHeight="1">
      <c r="A59" s="371"/>
      <c r="B59" s="371"/>
      <c r="C59" s="371"/>
      <c r="D59" s="371"/>
      <c r="E59" s="371"/>
      <c r="F59" s="371"/>
      <c r="G59" s="1"/>
      <c r="I59" s="1"/>
      <c r="J59" s="1"/>
      <c r="K59" s="1"/>
      <c r="L59" s="1"/>
      <c r="M59" s="1"/>
      <c r="N59" s="1"/>
      <c r="O59" s="329"/>
      <c r="P59" s="1"/>
    </row>
    <row r="60" spans="1:17" ht="18" customHeight="1">
      <c r="A60" s="371"/>
      <c r="B60" s="371"/>
      <c r="C60" s="371"/>
      <c r="D60" s="371"/>
      <c r="E60" s="371"/>
      <c r="F60" s="371"/>
      <c r="I60" s="1"/>
      <c r="J60" s="1"/>
      <c r="K60" s="1"/>
      <c r="L60" s="1"/>
      <c r="M60" s="1"/>
      <c r="O60" s="346"/>
      <c r="P60" s="1"/>
    </row>
    <row r="61" spans="1:17" ht="18" customHeight="1">
      <c r="A61" s="371"/>
      <c r="B61" s="371"/>
      <c r="C61" s="371"/>
      <c r="D61" s="371"/>
      <c r="E61" s="371"/>
      <c r="F61" s="371"/>
      <c r="G61" s="1"/>
      <c r="I61" s="1"/>
      <c r="J61" s="1"/>
      <c r="K61" s="1"/>
      <c r="L61" s="1"/>
      <c r="M61" s="1"/>
      <c r="N61" s="1"/>
      <c r="O61" s="345" t="s">
        <v>336</v>
      </c>
      <c r="P61" s="1"/>
    </row>
    <row r="62" spans="1:17" ht="18" customHeight="1">
      <c r="B62" s="1"/>
      <c r="C62" s="1"/>
      <c r="D62" s="1"/>
      <c r="E62" s="1"/>
      <c r="F62" s="329"/>
      <c r="G62" s="1"/>
      <c r="I62" s="1"/>
      <c r="J62" s="1"/>
      <c r="K62" s="1"/>
      <c r="L62" s="1"/>
      <c r="M62" s="1"/>
      <c r="N62" s="1"/>
      <c r="O62" s="329"/>
      <c r="P62" s="1"/>
    </row>
    <row r="63" spans="1:17" ht="18" customHeight="1">
      <c r="B63" s="1"/>
      <c r="C63" s="1"/>
      <c r="D63" s="1"/>
      <c r="E63" s="1"/>
      <c r="F63" s="329"/>
      <c r="G63" s="1"/>
      <c r="H63" s="146"/>
      <c r="I63" s="1"/>
      <c r="J63" s="1"/>
      <c r="K63" s="1"/>
      <c r="L63" s="1"/>
      <c r="M63" s="1"/>
      <c r="N63" s="1"/>
      <c r="O63" s="329"/>
      <c r="P63" s="1"/>
    </row>
    <row r="64" spans="1:17" ht="18" customHeight="1">
      <c r="B64" s="1"/>
      <c r="C64" s="1"/>
      <c r="D64" s="1"/>
      <c r="E64" s="1"/>
      <c r="F64" s="329"/>
      <c r="G64" s="1"/>
      <c r="I64" s="1"/>
      <c r="J64" s="1"/>
      <c r="K64" s="1"/>
      <c r="L64" s="1"/>
      <c r="M64" s="1"/>
      <c r="N64" s="1"/>
      <c r="O64" s="329"/>
      <c r="P64" s="1"/>
    </row>
    <row r="65" spans="2:16" ht="18" customHeight="1">
      <c r="B65" s="1"/>
      <c r="C65" s="1"/>
      <c r="D65" s="1"/>
      <c r="E65" s="1"/>
      <c r="F65" s="329"/>
      <c r="G65" s="1"/>
      <c r="H65" s="146"/>
      <c r="I65" s="1"/>
      <c r="J65" s="1"/>
      <c r="K65" s="1"/>
      <c r="L65" s="1"/>
      <c r="M65" s="1"/>
      <c r="N65" s="1"/>
      <c r="O65" s="329"/>
      <c r="P65" s="1"/>
    </row>
    <row r="66" spans="2:16">
      <c r="G66" s="1"/>
      <c r="O66" s="329"/>
      <c r="P66" s="1"/>
    </row>
    <row r="67" spans="2:16">
      <c r="G67" s="1"/>
      <c r="O67" s="329"/>
      <c r="P67" s="1"/>
    </row>
    <row r="68" spans="2:16">
      <c r="G68" s="1"/>
      <c r="P68" s="1"/>
    </row>
  </sheetData>
  <sheetProtection algorithmName="SHA-512" hashValue="oYkbhTEcIR1tcKp+rrPn4LeQmdvc/p1FutWcLQRrGnXQhnZF1xNYaIK3DcmwFqWYHjUfccCeBR9pebgj+Od2Bg==" saltValue="7TdoWhnu/KRBHVhPP3HYOQ==" spinCount="100000" sheet="1" objects="1" scenarios="1"/>
  <mergeCells count="10">
    <mergeCell ref="A55:F61"/>
    <mergeCell ref="E1:F1"/>
    <mergeCell ref="J3:O3"/>
    <mergeCell ref="J2:N2"/>
    <mergeCell ref="B2:E2"/>
    <mergeCell ref="H6:N6"/>
    <mergeCell ref="H7:N7"/>
    <mergeCell ref="H8:N8"/>
    <mergeCell ref="H9:N9"/>
    <mergeCell ref="H10:N10"/>
  </mergeCells>
  <phoneticPr fontId="16" type="noConversion"/>
  <printOptions horizontalCentered="1" verticalCentered="1"/>
  <pageMargins left="0.25" right="0.16" top="0.17" bottom="0.17" header="0.17" footer="0.16"/>
  <pageSetup scale="49" orientation="portrait" errors="blank" r:id="rId1"/>
  <headerFooter alignWithMargins="0">
    <oddFooter>&amp;C&amp;8Page 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52"/>
    <pageSetUpPr fitToPage="1"/>
  </sheetPr>
  <dimension ref="A1:IV61"/>
  <sheetViews>
    <sheetView showZeros="0" zoomScale="75" workbookViewId="0">
      <selection activeCell="B7" sqref="B7"/>
    </sheetView>
  </sheetViews>
  <sheetFormatPr defaultRowHeight="20.100000000000001" customHeight="1"/>
  <cols>
    <col min="1" max="1" width="19" customWidth="1"/>
    <col min="2" max="2" width="9.6640625" customWidth="1"/>
    <col min="3" max="3" width="9.77734375" customWidth="1"/>
    <col min="4" max="4" width="13.109375" customWidth="1"/>
    <col min="5" max="5" width="4.5546875" customWidth="1"/>
    <col min="6" max="6" width="21.6640625" customWidth="1"/>
    <col min="7" max="7" width="13.21875" customWidth="1"/>
    <col min="8" max="8" width="14.109375" customWidth="1"/>
  </cols>
  <sheetData>
    <row r="1" spans="1:256" ht="20.100000000000001" customHeight="1">
      <c r="A1" s="1" t="s">
        <v>282</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ht="20.100000000000001" customHeight="1">
      <c r="A2" s="197" t="s">
        <v>35</v>
      </c>
      <c r="B2" s="198"/>
      <c r="C2" s="198"/>
      <c r="D2" s="198"/>
      <c r="E2" s="3" t="s">
        <v>61</v>
      </c>
      <c r="F2" s="297" t="s">
        <v>69</v>
      </c>
      <c r="G2" s="298"/>
      <c r="H2" s="299"/>
      <c r="I2" s="1"/>
    </row>
    <row r="3" spans="1:256" ht="14.25" customHeight="1">
      <c r="A3" s="199" t="s">
        <v>61</v>
      </c>
      <c r="B3" s="200"/>
      <c r="C3" s="200"/>
      <c r="D3" s="200"/>
      <c r="E3" s="3" t="s">
        <v>61</v>
      </c>
      <c r="F3" s="300"/>
      <c r="G3" s="301"/>
      <c r="H3" s="302"/>
      <c r="I3" s="1"/>
    </row>
    <row r="4" spans="1:256" ht="20.100000000000001" customHeight="1">
      <c r="A4" s="208" t="s">
        <v>85</v>
      </c>
      <c r="B4" s="118" t="s">
        <v>86</v>
      </c>
      <c r="C4" s="119"/>
      <c r="D4" s="8" t="s">
        <v>70</v>
      </c>
      <c r="E4" s="3" t="s">
        <v>61</v>
      </c>
      <c r="F4" s="62" t="s">
        <v>87</v>
      </c>
      <c r="G4" s="63" t="s">
        <v>88</v>
      </c>
      <c r="H4" s="66" t="s">
        <v>89</v>
      </c>
      <c r="I4" s="1"/>
    </row>
    <row r="5" spans="1:256" ht="20.100000000000001" customHeight="1">
      <c r="A5" s="165" t="s">
        <v>61</v>
      </c>
      <c r="B5" s="209"/>
      <c r="C5" s="210"/>
      <c r="D5" s="211">
        <v>0</v>
      </c>
      <c r="E5" s="1" t="s">
        <v>61</v>
      </c>
      <c r="F5" s="165" t="s">
        <v>61</v>
      </c>
      <c r="G5" s="169"/>
      <c r="H5" s="296"/>
      <c r="I5" s="1"/>
    </row>
    <row r="6" spans="1:256" ht="20.100000000000001" customHeight="1">
      <c r="A6" s="165"/>
      <c r="B6" s="212"/>
      <c r="C6" s="210"/>
      <c r="D6" s="211">
        <v>0</v>
      </c>
      <c r="E6" s="1"/>
      <c r="F6" s="165" t="s">
        <v>61</v>
      </c>
      <c r="G6" s="169"/>
      <c r="H6" s="296"/>
      <c r="I6" s="1"/>
    </row>
    <row r="7" spans="1:256" ht="20.100000000000001" customHeight="1">
      <c r="A7" s="165" t="s">
        <v>61</v>
      </c>
      <c r="B7" s="212"/>
      <c r="C7" s="210"/>
      <c r="D7" s="211"/>
      <c r="E7" s="1" t="s">
        <v>61</v>
      </c>
      <c r="F7" s="165" t="s">
        <v>61</v>
      </c>
      <c r="G7" s="169"/>
      <c r="H7" s="296"/>
      <c r="I7" s="1"/>
    </row>
    <row r="8" spans="1:256" ht="20.100000000000001" customHeight="1">
      <c r="A8" s="165" t="s">
        <v>61</v>
      </c>
      <c r="B8" s="212"/>
      <c r="C8" s="210"/>
      <c r="D8" s="211"/>
      <c r="E8" s="1" t="s">
        <v>61</v>
      </c>
      <c r="F8" s="165" t="s">
        <v>61</v>
      </c>
      <c r="G8" s="169"/>
      <c r="H8" s="296"/>
      <c r="I8" s="1"/>
    </row>
    <row r="9" spans="1:256" ht="20.100000000000001" customHeight="1">
      <c r="A9" s="165" t="s">
        <v>61</v>
      </c>
      <c r="B9" s="212"/>
      <c r="C9" s="210"/>
      <c r="D9" s="211"/>
      <c r="E9" s="1" t="s">
        <v>61</v>
      </c>
      <c r="F9" s="107" t="s">
        <v>61</v>
      </c>
      <c r="G9" s="104"/>
      <c r="H9" s="296"/>
      <c r="I9" s="1"/>
    </row>
    <row r="10" spans="1:256" ht="20.100000000000001" customHeight="1">
      <c r="A10" s="103"/>
      <c r="B10" s="120"/>
      <c r="C10" s="121"/>
      <c r="D10" s="95">
        <v>0</v>
      </c>
      <c r="E10" s="3" t="s">
        <v>61</v>
      </c>
      <c r="F10" s="107" t="s">
        <v>61</v>
      </c>
      <c r="G10" s="104"/>
      <c r="H10" s="296"/>
      <c r="I10" s="1"/>
    </row>
    <row r="11" spans="1:256" ht="20.100000000000001" customHeight="1">
      <c r="A11" s="6"/>
      <c r="B11" s="1"/>
      <c r="C11" s="382" t="s">
        <v>111</v>
      </c>
      <c r="D11" s="384">
        <f>SUM(D5:D10)</f>
        <v>0</v>
      </c>
      <c r="E11" s="1" t="s">
        <v>61</v>
      </c>
      <c r="F11" s="1"/>
      <c r="G11" s="382" t="s">
        <v>112</v>
      </c>
      <c r="H11" s="386">
        <f>SUM(H5:H10)</f>
        <v>0</v>
      </c>
      <c r="I11" s="1"/>
    </row>
    <row r="12" spans="1:256" ht="17.25" customHeight="1">
      <c r="A12" s="1"/>
      <c r="B12" s="1"/>
      <c r="C12" s="383"/>
      <c r="D12" s="385"/>
      <c r="E12" s="1"/>
      <c r="F12" s="1"/>
      <c r="G12" s="383"/>
      <c r="H12" s="387"/>
      <c r="I12" s="1"/>
    </row>
    <row r="13" spans="1:256" ht="17.25" customHeight="1">
      <c r="A13" s="1" t="s">
        <v>61</v>
      </c>
      <c r="B13" s="1" t="s">
        <v>61</v>
      </c>
      <c r="C13" s="1" t="s">
        <v>61</v>
      </c>
      <c r="D13" s="1" t="s">
        <v>61</v>
      </c>
      <c r="E13" s="1"/>
      <c r="F13" s="1" t="s">
        <v>61</v>
      </c>
      <c r="G13" s="1" t="s">
        <v>61</v>
      </c>
      <c r="H13" s="16"/>
      <c r="I13" s="1"/>
    </row>
    <row r="14" spans="1:256" ht="20.100000000000001" customHeight="1">
      <c r="A14" s="197" t="s">
        <v>120</v>
      </c>
      <c r="B14" s="198"/>
      <c r="C14" s="198"/>
      <c r="D14" s="198"/>
      <c r="E14" s="3" t="s">
        <v>61</v>
      </c>
      <c r="F14" s="201" t="s">
        <v>121</v>
      </c>
      <c r="G14" s="202"/>
      <c r="H14" s="305"/>
      <c r="I14" s="1"/>
    </row>
    <row r="15" spans="1:256" ht="14.25" customHeight="1">
      <c r="A15" s="199" t="s">
        <v>61</v>
      </c>
      <c r="B15" s="200" t="s">
        <v>61</v>
      </c>
      <c r="C15" s="200" t="s">
        <v>61</v>
      </c>
      <c r="D15" s="200" t="s">
        <v>61</v>
      </c>
      <c r="E15" s="3" t="s">
        <v>61</v>
      </c>
      <c r="F15" s="203" t="s">
        <v>61</v>
      </c>
      <c r="G15" s="204" t="s">
        <v>61</v>
      </c>
      <c r="H15" s="306"/>
      <c r="I15" s="1"/>
    </row>
    <row r="16" spans="1:256" ht="20.100000000000001" customHeight="1">
      <c r="A16" s="161" t="s">
        <v>128</v>
      </c>
      <c r="B16" s="62" t="s">
        <v>129</v>
      </c>
      <c r="C16" s="62" t="s">
        <v>108</v>
      </c>
      <c r="D16" s="8" t="s">
        <v>169</v>
      </c>
      <c r="E16" s="3" t="s">
        <v>61</v>
      </c>
      <c r="F16" s="303" t="s">
        <v>128</v>
      </c>
      <c r="G16" s="304" t="s">
        <v>130</v>
      </c>
      <c r="H16" s="66" t="s">
        <v>327</v>
      </c>
      <c r="I16" s="1"/>
    </row>
    <row r="17" spans="1:9" ht="20.100000000000001" customHeight="1">
      <c r="A17" s="93" t="s">
        <v>61</v>
      </c>
      <c r="B17" s="98"/>
      <c r="C17" s="105"/>
      <c r="D17" s="54">
        <v>0</v>
      </c>
      <c r="E17" s="1" t="s">
        <v>61</v>
      </c>
      <c r="F17" s="165" t="s">
        <v>61</v>
      </c>
      <c r="G17" s="169"/>
      <c r="H17" s="296"/>
      <c r="I17" s="1"/>
    </row>
    <row r="18" spans="1:9" ht="20.100000000000001" customHeight="1">
      <c r="A18" s="169" t="s">
        <v>61</v>
      </c>
      <c r="B18" s="165"/>
      <c r="C18" s="213"/>
      <c r="D18" s="57" t="str">
        <f>IF(B18=0,"",B18*C18)</f>
        <v/>
      </c>
      <c r="E18" s="1" t="s">
        <v>61</v>
      </c>
      <c r="F18" s="165" t="s">
        <v>61</v>
      </c>
      <c r="G18" s="169"/>
      <c r="H18" s="296"/>
      <c r="I18" s="1"/>
    </row>
    <row r="19" spans="1:9" ht="20.100000000000001" customHeight="1">
      <c r="A19" s="169" t="s">
        <v>61</v>
      </c>
      <c r="B19" s="165"/>
      <c r="C19" s="213"/>
      <c r="D19" s="57" t="str">
        <f>IF(B19=0,"",B19*C19)</f>
        <v/>
      </c>
      <c r="E19" s="1" t="s">
        <v>61</v>
      </c>
      <c r="F19" s="165" t="s">
        <v>61</v>
      </c>
      <c r="G19" s="169"/>
      <c r="H19" s="296"/>
      <c r="I19" s="1"/>
    </row>
    <row r="20" spans="1:9" ht="20.100000000000001" customHeight="1">
      <c r="A20" s="93" t="s">
        <v>61</v>
      </c>
      <c r="B20" s="99"/>
      <c r="C20" s="106"/>
      <c r="D20" s="50">
        <v>0</v>
      </c>
      <c r="E20" s="1" t="s">
        <v>61</v>
      </c>
      <c r="F20" s="165" t="s">
        <v>61</v>
      </c>
      <c r="G20" s="169"/>
      <c r="H20" s="296"/>
      <c r="I20" s="1"/>
    </row>
    <row r="21" spans="1:9" ht="20.100000000000001" customHeight="1">
      <c r="A21" s="169" t="s">
        <v>61</v>
      </c>
      <c r="B21" s="165"/>
      <c r="C21" s="213"/>
      <c r="D21" s="57" t="str">
        <f>IF(B21=0,"",B21*C21)</f>
        <v/>
      </c>
      <c r="E21" s="1" t="s">
        <v>61</v>
      </c>
      <c r="F21" s="165" t="s">
        <v>61</v>
      </c>
      <c r="G21" s="169"/>
      <c r="H21" s="296"/>
      <c r="I21" s="1"/>
    </row>
    <row r="22" spans="1:9" ht="20.100000000000001" customHeight="1">
      <c r="A22" s="169" t="s">
        <v>61</v>
      </c>
      <c r="B22" s="165"/>
      <c r="C22" s="213"/>
      <c r="D22" s="57" t="str">
        <f>IF(B22=0,"",B22*C22)</f>
        <v/>
      </c>
      <c r="E22" s="1" t="s">
        <v>61</v>
      </c>
      <c r="F22" s="165" t="s">
        <v>61</v>
      </c>
      <c r="G22" s="169"/>
      <c r="H22" s="296"/>
      <c r="I22" s="1"/>
    </row>
    <row r="23" spans="1:9" ht="20.100000000000001" customHeight="1">
      <c r="A23" s="163" t="s">
        <v>61</v>
      </c>
      <c r="B23" s="107"/>
      <c r="C23" s="108" t="s">
        <v>61</v>
      </c>
      <c r="D23" s="58">
        <v>0</v>
      </c>
      <c r="E23" s="1" t="s">
        <v>61</v>
      </c>
      <c r="F23" s="165" t="s">
        <v>61</v>
      </c>
      <c r="G23" s="169"/>
      <c r="H23" s="296"/>
      <c r="I23" s="1"/>
    </row>
    <row r="24" spans="1:9" ht="20.100000000000001" customHeight="1">
      <c r="A24" s="6"/>
      <c r="B24" s="1"/>
      <c r="C24" s="382" t="s">
        <v>112</v>
      </c>
      <c r="D24" s="384">
        <f>SUM(D17:D23)</f>
        <v>0</v>
      </c>
      <c r="E24" s="1" t="s">
        <v>61</v>
      </c>
      <c r="F24" s="165" t="s">
        <v>61</v>
      </c>
      <c r="G24" s="169"/>
      <c r="H24" s="296"/>
      <c r="I24" s="1"/>
    </row>
    <row r="25" spans="1:9" ht="19.5" customHeight="1">
      <c r="A25" s="1"/>
      <c r="B25" s="1"/>
      <c r="C25" s="383"/>
      <c r="D25" s="385"/>
      <c r="E25" s="1"/>
      <c r="F25" s="165"/>
      <c r="G25" s="169"/>
      <c r="H25" s="296"/>
      <c r="I25" s="1"/>
    </row>
    <row r="26" spans="1:9" ht="20.100000000000001" customHeight="1">
      <c r="A26" s="1" t="s">
        <v>61</v>
      </c>
      <c r="B26" s="1" t="s">
        <v>61</v>
      </c>
      <c r="C26" s="1" t="s">
        <v>61</v>
      </c>
      <c r="D26" s="1" t="s">
        <v>61</v>
      </c>
      <c r="E26" s="1"/>
      <c r="F26" s="165" t="s">
        <v>61</v>
      </c>
      <c r="G26" s="169"/>
      <c r="H26" s="296"/>
      <c r="I26" s="1"/>
    </row>
    <row r="27" spans="1:9" ht="20.100000000000001" customHeight="1">
      <c r="A27" s="197" t="s">
        <v>163</v>
      </c>
      <c r="B27" s="198"/>
      <c r="C27" s="198"/>
      <c r="D27" s="207"/>
      <c r="E27" s="3" t="s">
        <v>61</v>
      </c>
      <c r="F27" s="165" t="s">
        <v>61</v>
      </c>
      <c r="G27" s="169"/>
      <c r="H27" s="296"/>
      <c r="I27" s="1"/>
    </row>
    <row r="28" spans="1:9" ht="19.5" customHeight="1">
      <c r="A28" s="199" t="s">
        <v>61</v>
      </c>
      <c r="B28" s="200" t="s">
        <v>61</v>
      </c>
      <c r="C28" s="200" t="s">
        <v>61</v>
      </c>
      <c r="D28" s="200" t="s">
        <v>61</v>
      </c>
      <c r="E28" s="3" t="s">
        <v>61</v>
      </c>
      <c r="F28" s="107" t="s">
        <v>61</v>
      </c>
      <c r="G28" s="104" t="s">
        <v>61</v>
      </c>
      <c r="H28" s="296"/>
      <c r="I28" s="1"/>
    </row>
    <row r="29" spans="1:9" ht="20.100000000000001" customHeight="1">
      <c r="A29" s="18" t="s">
        <v>128</v>
      </c>
      <c r="B29" s="62" t="s">
        <v>129</v>
      </c>
      <c r="C29" s="63" t="s">
        <v>108</v>
      </c>
      <c r="D29" s="62" t="s">
        <v>169</v>
      </c>
      <c r="E29" s="1" t="s">
        <v>61</v>
      </c>
      <c r="F29" s="1"/>
      <c r="G29" s="382" t="s">
        <v>170</v>
      </c>
      <c r="H29" s="386">
        <f>SUM(H17:H28)</f>
        <v>0</v>
      </c>
      <c r="I29" s="1"/>
    </row>
    <row r="30" spans="1:9" ht="20.100000000000001" customHeight="1">
      <c r="A30" s="165" t="s">
        <v>61</v>
      </c>
      <c r="B30" s="165"/>
      <c r="C30" s="110"/>
      <c r="D30" s="57">
        <v>0</v>
      </c>
      <c r="E30" s="1" t="s">
        <v>61</v>
      </c>
      <c r="F30" s="1"/>
      <c r="G30" s="383"/>
      <c r="H30" s="387"/>
      <c r="I30" s="1"/>
    </row>
    <row r="31" spans="1:9" ht="20.100000000000001" customHeight="1">
      <c r="A31" s="165" t="s">
        <v>61</v>
      </c>
      <c r="B31" s="165"/>
      <c r="C31" s="110"/>
      <c r="D31" s="57">
        <v>0</v>
      </c>
      <c r="E31" s="1" t="s">
        <v>61</v>
      </c>
      <c r="H31" s="16"/>
      <c r="I31" s="1"/>
    </row>
    <row r="32" spans="1:9" ht="20.100000000000001" customHeight="1">
      <c r="A32" s="165" t="s">
        <v>61</v>
      </c>
      <c r="B32" s="165"/>
      <c r="C32" s="110"/>
      <c r="D32" s="57" t="str">
        <f>IF(B32&gt;0,B32*C32," ")</f>
        <v xml:space="preserve"> </v>
      </c>
      <c r="E32" s="1" t="s">
        <v>61</v>
      </c>
      <c r="F32" s="201" t="s">
        <v>179</v>
      </c>
      <c r="G32" s="202"/>
      <c r="H32" s="305"/>
      <c r="I32" s="1"/>
    </row>
    <row r="33" spans="1:9" ht="20.100000000000001" customHeight="1">
      <c r="A33" s="165" t="s">
        <v>61</v>
      </c>
      <c r="B33" s="165"/>
      <c r="C33" s="110"/>
      <c r="D33" s="57" t="str">
        <f>IF(B33&gt;0,B33*C33," ")</f>
        <v xml:space="preserve"> </v>
      </c>
      <c r="E33" s="1" t="s">
        <v>61</v>
      </c>
      <c r="F33" s="203" t="s">
        <v>61</v>
      </c>
      <c r="G33" s="204" t="s">
        <v>61</v>
      </c>
      <c r="H33" s="306"/>
      <c r="I33" s="1"/>
    </row>
    <row r="34" spans="1:9" ht="20.100000000000001" customHeight="1">
      <c r="A34" s="165" t="s">
        <v>61</v>
      </c>
      <c r="B34" s="165"/>
      <c r="C34" s="110"/>
      <c r="D34" s="57" t="str">
        <f>IF(B34&gt;0,B34*C34," ")</f>
        <v xml:space="preserve"> </v>
      </c>
      <c r="E34" s="1" t="s">
        <v>61</v>
      </c>
      <c r="F34" s="304" t="s">
        <v>128</v>
      </c>
      <c r="G34" s="307" t="s">
        <v>190</v>
      </c>
      <c r="H34" s="308" t="s">
        <v>169</v>
      </c>
      <c r="I34" s="1"/>
    </row>
    <row r="35" spans="1:9" ht="20.100000000000001" customHeight="1">
      <c r="A35" s="165" t="s">
        <v>61</v>
      </c>
      <c r="B35" s="165"/>
      <c r="C35" s="110"/>
      <c r="D35" s="57" t="str">
        <f>IF(B35&gt;0,B35*C35," ")</f>
        <v xml:space="preserve"> </v>
      </c>
      <c r="E35" s="1" t="s">
        <v>61</v>
      </c>
      <c r="F35" s="169" t="s">
        <v>61</v>
      </c>
      <c r="G35" s="169"/>
      <c r="H35" s="296"/>
      <c r="I35" s="1"/>
    </row>
    <row r="36" spans="1:9" ht="20.100000000000001" customHeight="1">
      <c r="A36" s="165" t="s">
        <v>61</v>
      </c>
      <c r="B36" s="165"/>
      <c r="C36" s="110" t="s">
        <v>61</v>
      </c>
      <c r="D36" s="57">
        <v>0</v>
      </c>
      <c r="E36" s="1" t="s">
        <v>61</v>
      </c>
      <c r="F36" s="165" t="s">
        <v>61</v>
      </c>
      <c r="G36" s="169"/>
      <c r="H36" s="296"/>
      <c r="I36" s="1"/>
    </row>
    <row r="37" spans="1:9" ht="20.100000000000001" customHeight="1">
      <c r="A37" s="1"/>
      <c r="B37" s="1"/>
      <c r="C37" s="382" t="s">
        <v>170</v>
      </c>
      <c r="D37" s="384">
        <f>SUM(D30:D36)</f>
        <v>0</v>
      </c>
      <c r="E37" s="1" t="s">
        <v>61</v>
      </c>
      <c r="F37" s="165" t="s">
        <v>61</v>
      </c>
      <c r="G37" s="169"/>
      <c r="H37" s="296"/>
      <c r="I37" s="1"/>
    </row>
    <row r="38" spans="1:9" ht="20.100000000000001" customHeight="1">
      <c r="A38" s="1"/>
      <c r="B38" s="1"/>
      <c r="C38" s="383"/>
      <c r="D38" s="385"/>
      <c r="E38" s="1"/>
      <c r="F38" s="165"/>
      <c r="G38" s="169"/>
      <c r="H38" s="296"/>
      <c r="I38" s="1"/>
    </row>
    <row r="39" spans="1:9" ht="20.100000000000001" customHeight="1">
      <c r="A39" s="1" t="s">
        <v>61</v>
      </c>
      <c r="B39" s="1" t="s">
        <v>61</v>
      </c>
      <c r="C39" s="1" t="s">
        <v>61</v>
      </c>
      <c r="D39" s="1" t="s">
        <v>61</v>
      </c>
      <c r="E39" s="1"/>
      <c r="F39" s="165" t="s">
        <v>61</v>
      </c>
      <c r="G39" s="169"/>
      <c r="H39" s="296"/>
      <c r="I39" s="1"/>
    </row>
    <row r="40" spans="1:9" ht="20.100000000000001" customHeight="1">
      <c r="A40" s="197" t="s">
        <v>205</v>
      </c>
      <c r="B40" s="198"/>
      <c r="C40" s="198"/>
      <c r="D40" s="207"/>
      <c r="E40" s="3" t="s">
        <v>61</v>
      </c>
      <c r="F40" s="165" t="s">
        <v>61</v>
      </c>
      <c r="G40" s="169"/>
      <c r="H40" s="296"/>
      <c r="I40" s="1"/>
    </row>
    <row r="41" spans="1:9" ht="20.100000000000001" customHeight="1">
      <c r="A41" s="199" t="s">
        <v>61</v>
      </c>
      <c r="B41" s="200" t="s">
        <v>61</v>
      </c>
      <c r="C41" s="200" t="s">
        <v>61</v>
      </c>
      <c r="D41" s="200" t="s">
        <v>61</v>
      </c>
      <c r="E41" s="3" t="s">
        <v>61</v>
      </c>
      <c r="F41" s="165" t="s">
        <v>61</v>
      </c>
      <c r="G41" s="169"/>
      <c r="H41" s="296"/>
      <c r="I41" s="1"/>
    </row>
    <row r="42" spans="1:9" ht="20.100000000000001" customHeight="1">
      <c r="A42" s="18" t="s">
        <v>128</v>
      </c>
      <c r="B42" s="62" t="s">
        <v>129</v>
      </c>
      <c r="C42" s="62" t="s">
        <v>108</v>
      </c>
      <c r="D42" s="8" t="s">
        <v>169</v>
      </c>
      <c r="E42" s="3" t="s">
        <v>61</v>
      </c>
      <c r="F42" s="165" t="s">
        <v>61</v>
      </c>
      <c r="G42" s="169"/>
      <c r="H42" s="296"/>
      <c r="I42" s="1"/>
    </row>
    <row r="43" spans="1:9" ht="20.100000000000001" customHeight="1">
      <c r="A43" s="165" t="s">
        <v>61</v>
      </c>
      <c r="B43" s="165"/>
      <c r="C43" s="165"/>
      <c r="D43" s="57">
        <v>0</v>
      </c>
      <c r="E43" s="1" t="s">
        <v>61</v>
      </c>
      <c r="F43" s="165" t="s">
        <v>61</v>
      </c>
      <c r="G43" s="169"/>
      <c r="H43" s="296"/>
      <c r="I43" s="1"/>
    </row>
    <row r="44" spans="1:9" ht="20.100000000000001" customHeight="1">
      <c r="A44" s="165" t="s">
        <v>61</v>
      </c>
      <c r="B44" s="165"/>
      <c r="C44" s="165"/>
      <c r="D44" s="57" t="str">
        <f>IF(B44&gt;0,B44*C44,"")</f>
        <v/>
      </c>
      <c r="E44" s="1" t="s">
        <v>61</v>
      </c>
      <c r="F44" s="165" t="s">
        <v>61</v>
      </c>
      <c r="G44" s="169"/>
      <c r="H44" s="296"/>
      <c r="I44" s="1"/>
    </row>
    <row r="45" spans="1:9" ht="20.100000000000001" customHeight="1">
      <c r="A45" s="165" t="s">
        <v>61</v>
      </c>
      <c r="B45" s="165"/>
      <c r="C45" s="165"/>
      <c r="D45" s="57" t="str">
        <f>IF(B45&gt;0,B45*C45,"")</f>
        <v/>
      </c>
      <c r="E45" s="1" t="s">
        <v>61</v>
      </c>
      <c r="F45" s="165" t="s">
        <v>61</v>
      </c>
      <c r="G45" s="169"/>
      <c r="H45" s="296"/>
      <c r="I45" s="1"/>
    </row>
    <row r="46" spans="1:9" ht="20.100000000000001" customHeight="1">
      <c r="A46" s="165" t="s">
        <v>61</v>
      </c>
      <c r="B46" s="165"/>
      <c r="C46" s="165"/>
      <c r="D46" s="57" t="str">
        <f>IF(B46&gt;0,B46*C46,"")</f>
        <v/>
      </c>
      <c r="E46" s="1" t="s">
        <v>61</v>
      </c>
      <c r="F46" s="165" t="s">
        <v>61</v>
      </c>
      <c r="G46" s="169"/>
      <c r="H46" s="296"/>
      <c r="I46" s="1"/>
    </row>
    <row r="47" spans="1:9" ht="20.100000000000001" customHeight="1">
      <c r="A47" s="165" t="s">
        <v>61</v>
      </c>
      <c r="B47" s="165"/>
      <c r="C47" s="165"/>
      <c r="D47" s="57">
        <v>0</v>
      </c>
      <c r="E47" s="1" t="s">
        <v>61</v>
      </c>
      <c r="F47" s="165" t="s">
        <v>61</v>
      </c>
      <c r="G47" s="169"/>
      <c r="H47" s="296"/>
      <c r="I47" s="1"/>
    </row>
    <row r="48" spans="1:9" ht="20.100000000000001" customHeight="1">
      <c r="A48" s="165" t="s">
        <v>61</v>
      </c>
      <c r="B48" s="165"/>
      <c r="C48" s="165"/>
      <c r="D48" s="57" t="str">
        <f>IF(B48&gt;0,B48*C48,"")</f>
        <v/>
      </c>
      <c r="E48" s="1" t="s">
        <v>61</v>
      </c>
      <c r="F48" s="165" t="s">
        <v>61</v>
      </c>
      <c r="G48" s="169"/>
      <c r="H48" s="296"/>
      <c r="I48" s="1"/>
    </row>
    <row r="49" spans="1:14" ht="20.100000000000001" customHeight="1">
      <c r="A49" s="165" t="s">
        <v>61</v>
      </c>
      <c r="B49" s="165"/>
      <c r="C49" s="165" t="s">
        <v>61</v>
      </c>
      <c r="D49" s="57">
        <v>0</v>
      </c>
      <c r="E49" s="1" t="s">
        <v>61</v>
      </c>
      <c r="F49" s="165" t="s">
        <v>61</v>
      </c>
      <c r="G49" s="169" t="s">
        <v>61</v>
      </c>
      <c r="H49" s="296"/>
      <c r="I49" s="1"/>
    </row>
    <row r="50" spans="1:14" ht="20.100000000000001" customHeight="1">
      <c r="A50" s="1"/>
      <c r="B50" s="1"/>
      <c r="C50" s="382" t="s">
        <v>170</v>
      </c>
      <c r="D50" s="384">
        <f>SUM(D43:D49)</f>
        <v>0</v>
      </c>
      <c r="E50" s="1" t="s">
        <v>61</v>
      </c>
      <c r="F50" s="1"/>
      <c r="G50" s="382" t="s">
        <v>170</v>
      </c>
      <c r="H50" s="386">
        <f>SUM(H35:H49)</f>
        <v>0</v>
      </c>
      <c r="I50" s="1"/>
    </row>
    <row r="51" spans="1:14" ht="17.25" customHeight="1">
      <c r="A51" s="1"/>
      <c r="B51" s="1"/>
      <c r="C51" s="383"/>
      <c r="D51" s="385"/>
      <c r="E51" s="1"/>
      <c r="F51" s="1"/>
      <c r="G51" s="383"/>
      <c r="H51" s="387"/>
      <c r="I51" s="1"/>
    </row>
    <row r="52" spans="1:14" ht="20.100000000000001" customHeight="1">
      <c r="A52" s="1"/>
      <c r="B52" s="1"/>
      <c r="C52" s="1"/>
      <c r="D52" s="1"/>
      <c r="E52" s="1"/>
      <c r="H52" s="16"/>
      <c r="I52" s="1"/>
    </row>
    <row r="53" spans="1:14" ht="20.100000000000001" customHeight="1">
      <c r="H53" s="16"/>
    </row>
    <row r="54" spans="1:14" ht="20.100000000000001" customHeight="1">
      <c r="H54" s="16"/>
    </row>
    <row r="55" spans="1:14" ht="20.100000000000001" customHeight="1">
      <c r="H55" s="16"/>
    </row>
    <row r="56" spans="1:14" ht="20.100000000000001" customHeight="1">
      <c r="H56" s="16"/>
    </row>
    <row r="57" spans="1:14" ht="20.100000000000001" customHeight="1">
      <c r="H57" s="16"/>
    </row>
    <row r="58" spans="1:14" ht="20.100000000000001" customHeight="1">
      <c r="H58" s="16"/>
      <c r="N58" s="255"/>
    </row>
    <row r="61" spans="1:14" ht="20.100000000000001" customHeight="1">
      <c r="N61" s="255"/>
    </row>
  </sheetData>
  <mergeCells count="14">
    <mergeCell ref="H50:H51"/>
    <mergeCell ref="H11:H12"/>
    <mergeCell ref="D24:D25"/>
    <mergeCell ref="H29:H30"/>
    <mergeCell ref="D37:D38"/>
    <mergeCell ref="C50:C51"/>
    <mergeCell ref="G50:G51"/>
    <mergeCell ref="C11:C12"/>
    <mergeCell ref="G11:G12"/>
    <mergeCell ref="C24:C25"/>
    <mergeCell ref="G29:G30"/>
    <mergeCell ref="D11:D12"/>
    <mergeCell ref="D50:D51"/>
    <mergeCell ref="C37:C38"/>
  </mergeCells>
  <phoneticPr fontId="16" type="noConversion"/>
  <printOptions horizontalCentered="1" verticalCentered="1"/>
  <pageMargins left="0.17" right="0.17" top="0.56999999999999995" bottom="0.17" header="0.17" footer="0.17"/>
  <pageSetup scale="74" orientation="portrait" r:id="rId1"/>
  <headerFooter alignWithMargins="0">
    <oddHeader>&amp;L&amp;G   &amp;10BALANCE SHEET SUPPORTING SCHEDULES FOR:  ____________________________________________  DATE:  ____________</oddHeader>
    <oddFooter xml:space="preserve">&amp;C&amp;8Page 2&amp;12
</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indexed="52"/>
  </sheetPr>
  <dimension ref="A1:N65"/>
  <sheetViews>
    <sheetView zoomScale="75" workbookViewId="0">
      <selection activeCell="F30" sqref="F30"/>
    </sheetView>
  </sheetViews>
  <sheetFormatPr defaultRowHeight="20.100000000000001" customHeight="1"/>
  <cols>
    <col min="1" max="1" width="26.109375" customWidth="1"/>
    <col min="2" max="2" width="12.21875" customWidth="1"/>
    <col min="3" max="3" width="13.6640625" customWidth="1"/>
    <col min="4" max="4" width="8.33203125" customWidth="1"/>
    <col min="5" max="5" width="14.21875" customWidth="1"/>
    <col min="6" max="6" width="13.21875" customWidth="1"/>
    <col min="7" max="7" width="12.44140625" customWidth="1"/>
    <col min="8" max="8" width="1" customWidth="1"/>
  </cols>
  <sheetData>
    <row r="1" spans="1:8" s="253" customFormat="1" ht="11.25">
      <c r="A1" s="294" t="s">
        <v>283</v>
      </c>
      <c r="B1" s="395" t="s">
        <v>79</v>
      </c>
      <c r="C1" s="395" t="s">
        <v>80</v>
      </c>
      <c r="D1" s="395" t="s">
        <v>81</v>
      </c>
      <c r="E1" s="391" t="s">
        <v>58</v>
      </c>
      <c r="F1" s="391" t="s">
        <v>59</v>
      </c>
      <c r="G1" s="393" t="s">
        <v>284</v>
      </c>
    </row>
    <row r="2" spans="1:8" s="253" customFormat="1" ht="11.25">
      <c r="A2" s="295" t="s">
        <v>128</v>
      </c>
      <c r="B2" s="396"/>
      <c r="C2" s="396"/>
      <c r="D2" s="396"/>
      <c r="E2" s="392"/>
      <c r="F2" s="392"/>
      <c r="G2" s="394"/>
    </row>
    <row r="3" spans="1:8" ht="20.100000000000001" customHeight="1">
      <c r="A3" s="216" t="s">
        <v>60</v>
      </c>
      <c r="B3" s="216"/>
      <c r="C3" s="216"/>
      <c r="D3" s="216"/>
      <c r="E3" s="216"/>
      <c r="F3" s="216"/>
      <c r="G3" s="313"/>
      <c r="H3" s="388" t="s">
        <v>324</v>
      </c>
    </row>
    <row r="4" spans="1:8" ht="20.100000000000001" customHeight="1">
      <c r="A4" s="216" t="s">
        <v>60</v>
      </c>
      <c r="B4" s="216" t="s">
        <v>60</v>
      </c>
      <c r="C4" s="216" t="s">
        <v>60</v>
      </c>
      <c r="D4" s="216" t="s">
        <v>60</v>
      </c>
      <c r="E4" s="216"/>
      <c r="F4" s="216"/>
      <c r="G4" s="314"/>
      <c r="H4" s="388"/>
    </row>
    <row r="5" spans="1:8" ht="20.100000000000001" customHeight="1">
      <c r="A5" s="216" t="s">
        <v>60</v>
      </c>
      <c r="B5" s="216" t="s">
        <v>60</v>
      </c>
      <c r="C5" s="216" t="s">
        <v>60</v>
      </c>
      <c r="D5" s="216" t="s">
        <v>60</v>
      </c>
      <c r="E5" s="216"/>
      <c r="F5" s="216"/>
      <c r="G5" s="314"/>
      <c r="H5" s="388"/>
    </row>
    <row r="6" spans="1:8" ht="20.100000000000001" customHeight="1">
      <c r="A6" s="216" t="s">
        <v>60</v>
      </c>
      <c r="B6" s="216" t="s">
        <v>60</v>
      </c>
      <c r="C6" s="216" t="s">
        <v>60</v>
      </c>
      <c r="D6" s="216" t="s">
        <v>60</v>
      </c>
      <c r="E6" s="216"/>
      <c r="F6" s="216"/>
      <c r="G6" s="314"/>
      <c r="H6" s="388"/>
    </row>
    <row r="7" spans="1:8" ht="20.100000000000001" customHeight="1">
      <c r="A7" s="216" t="s">
        <v>60</v>
      </c>
      <c r="B7" s="216" t="s">
        <v>60</v>
      </c>
      <c r="C7" s="216" t="s">
        <v>60</v>
      </c>
      <c r="D7" s="216" t="s">
        <v>60</v>
      </c>
      <c r="E7" s="216"/>
      <c r="F7" s="216"/>
      <c r="G7" s="314"/>
      <c r="H7" s="388"/>
    </row>
    <row r="8" spans="1:8" ht="20.100000000000001" customHeight="1">
      <c r="A8" s="216" t="s">
        <v>60</v>
      </c>
      <c r="B8" s="216" t="s">
        <v>60</v>
      </c>
      <c r="C8" s="216" t="s">
        <v>60</v>
      </c>
      <c r="D8" s="216" t="s">
        <v>60</v>
      </c>
      <c r="E8" s="216"/>
      <c r="F8" s="216"/>
      <c r="G8" s="314"/>
      <c r="H8" s="388"/>
    </row>
    <row r="9" spans="1:8" ht="20.100000000000001" customHeight="1">
      <c r="A9" s="216" t="s">
        <v>60</v>
      </c>
      <c r="B9" s="216" t="s">
        <v>60</v>
      </c>
      <c r="C9" s="216" t="s">
        <v>60</v>
      </c>
      <c r="D9" s="216" t="s">
        <v>60</v>
      </c>
      <c r="E9" s="216"/>
      <c r="F9" s="216"/>
      <c r="G9" s="314"/>
      <c r="H9" s="388"/>
    </row>
    <row r="10" spans="1:8" ht="20.100000000000001" customHeight="1">
      <c r="A10" s="216" t="s">
        <v>60</v>
      </c>
      <c r="B10" s="216" t="s">
        <v>60</v>
      </c>
      <c r="C10" s="216"/>
      <c r="D10" s="216"/>
      <c r="E10" s="216"/>
      <c r="F10" s="216"/>
      <c r="G10" s="314"/>
      <c r="H10" s="388"/>
    </row>
    <row r="11" spans="1:8" ht="20.100000000000001" customHeight="1">
      <c r="A11" s="216"/>
      <c r="B11" s="216"/>
      <c r="C11" s="216"/>
      <c r="D11" s="216"/>
      <c r="E11" s="216"/>
      <c r="F11" s="216"/>
      <c r="G11" s="314"/>
      <c r="H11" s="388"/>
    </row>
    <row r="12" spans="1:8" ht="20.100000000000001" customHeight="1">
      <c r="A12" s="216"/>
      <c r="B12" s="216"/>
      <c r="C12" s="216"/>
      <c r="D12" s="216"/>
      <c r="E12" s="216"/>
      <c r="F12" s="216"/>
      <c r="G12" s="314"/>
      <c r="H12" s="388"/>
    </row>
    <row r="13" spans="1:8" ht="20.100000000000001" customHeight="1">
      <c r="A13" s="216"/>
      <c r="B13" s="216"/>
      <c r="C13" s="216"/>
      <c r="D13" s="216"/>
      <c r="E13" s="216"/>
      <c r="F13" s="216"/>
      <c r="G13" s="314"/>
      <c r="H13" s="388"/>
    </row>
    <row r="14" spans="1:8" ht="20.100000000000001" customHeight="1">
      <c r="A14" s="216"/>
      <c r="B14" s="216"/>
      <c r="C14" s="216"/>
      <c r="D14" s="216"/>
      <c r="E14" s="216"/>
      <c r="F14" s="216"/>
      <c r="G14" s="314"/>
      <c r="H14" s="388"/>
    </row>
    <row r="15" spans="1:8" ht="20.100000000000001" customHeight="1">
      <c r="A15" s="216"/>
      <c r="B15" s="216"/>
      <c r="C15" s="216"/>
      <c r="D15" s="216"/>
      <c r="E15" s="216"/>
      <c r="F15" s="216"/>
      <c r="G15" s="314"/>
      <c r="H15" s="388"/>
    </row>
    <row r="16" spans="1:8" ht="20.100000000000001" customHeight="1">
      <c r="A16" s="216"/>
      <c r="B16" s="216"/>
      <c r="C16" s="216"/>
      <c r="D16" s="216"/>
      <c r="E16" s="216"/>
      <c r="F16" s="216"/>
      <c r="G16" s="314"/>
      <c r="H16" s="388"/>
    </row>
    <row r="17" spans="1:8" ht="20.100000000000001" customHeight="1">
      <c r="A17" s="216"/>
      <c r="B17" s="216"/>
      <c r="C17" s="216"/>
      <c r="D17" s="216"/>
      <c r="E17" s="216"/>
      <c r="F17" s="216"/>
      <c r="G17" s="314"/>
      <c r="H17" s="388"/>
    </row>
    <row r="18" spans="1:8" ht="20.100000000000001" customHeight="1">
      <c r="A18" s="216"/>
      <c r="B18" s="216"/>
      <c r="C18" s="216"/>
      <c r="D18" s="216"/>
      <c r="E18" s="216"/>
      <c r="F18" s="216"/>
      <c r="G18" s="314"/>
      <c r="H18" s="388"/>
    </row>
    <row r="19" spans="1:8" ht="20.100000000000001" customHeight="1">
      <c r="A19" s="216"/>
      <c r="B19" s="216"/>
      <c r="C19" s="216"/>
      <c r="D19" s="216"/>
      <c r="E19" s="216"/>
      <c r="F19" s="216"/>
      <c r="G19" s="314"/>
      <c r="H19" s="388"/>
    </row>
    <row r="20" spans="1:8" ht="20.100000000000001" customHeight="1">
      <c r="A20" s="216"/>
      <c r="B20" s="216"/>
      <c r="C20" s="216"/>
      <c r="D20" s="216"/>
      <c r="E20" s="216"/>
      <c r="F20" s="216"/>
      <c r="G20" s="314"/>
      <c r="H20" s="388"/>
    </row>
    <row r="21" spans="1:8" ht="20.100000000000001" customHeight="1">
      <c r="A21" s="216"/>
      <c r="B21" s="216"/>
      <c r="C21" s="216"/>
      <c r="D21" s="216"/>
      <c r="E21" s="216"/>
      <c r="F21" s="216"/>
      <c r="G21" s="314"/>
      <c r="H21" s="388"/>
    </row>
    <row r="22" spans="1:8" ht="20.100000000000001" customHeight="1">
      <c r="A22" s="216"/>
      <c r="B22" s="216"/>
      <c r="C22" s="216"/>
      <c r="D22" s="216"/>
      <c r="E22" s="216"/>
      <c r="F22" s="216"/>
      <c r="G22" s="314"/>
      <c r="H22" s="388"/>
    </row>
    <row r="23" spans="1:8" ht="20.100000000000001" customHeight="1">
      <c r="A23" s="216"/>
      <c r="B23" s="216"/>
      <c r="C23" s="216"/>
      <c r="D23" s="216"/>
      <c r="E23" s="216"/>
      <c r="F23" s="216"/>
      <c r="G23" s="314"/>
      <c r="H23" s="388"/>
    </row>
    <row r="24" spans="1:8" ht="19.5" customHeight="1">
      <c r="A24" s="216"/>
      <c r="B24" s="216"/>
      <c r="C24" s="216"/>
      <c r="D24" s="216"/>
      <c r="E24" s="216"/>
      <c r="F24" s="216"/>
      <c r="G24" s="314"/>
      <c r="H24" s="388"/>
    </row>
    <row r="25" spans="1:8" ht="19.5" customHeight="1">
      <c r="A25" s="216"/>
      <c r="B25" s="216"/>
      <c r="C25" s="216"/>
      <c r="D25" s="216"/>
      <c r="E25" s="216"/>
      <c r="F25" s="216"/>
      <c r="G25" s="314"/>
      <c r="H25" s="388"/>
    </row>
    <row r="26" spans="1:8" ht="19.5" customHeight="1">
      <c r="A26" s="216"/>
      <c r="B26" s="216"/>
      <c r="C26" s="216"/>
      <c r="D26" s="216"/>
      <c r="E26" s="216"/>
      <c r="F26" s="216"/>
      <c r="G26" s="314"/>
      <c r="H26" s="388"/>
    </row>
    <row r="27" spans="1:8" ht="19.5" customHeight="1">
      <c r="A27" s="216"/>
      <c r="B27" s="216"/>
      <c r="C27" s="216"/>
      <c r="D27" s="216"/>
      <c r="E27" s="216"/>
      <c r="F27" s="216"/>
      <c r="G27" s="314"/>
      <c r="H27" s="388"/>
    </row>
    <row r="28" spans="1:8" ht="20.100000000000001" customHeight="1">
      <c r="A28" s="216"/>
      <c r="B28" s="216"/>
      <c r="C28" s="216"/>
      <c r="D28" s="216"/>
      <c r="E28" s="216"/>
      <c r="F28" s="216"/>
      <c r="G28" s="314"/>
      <c r="H28" s="388"/>
    </row>
    <row r="29" spans="1:8" ht="20.100000000000001" customHeight="1" thickBot="1">
      <c r="A29" s="217"/>
      <c r="B29" s="152"/>
      <c r="C29" s="152"/>
      <c r="D29" s="152"/>
      <c r="E29" s="152"/>
      <c r="F29" s="217"/>
      <c r="G29" s="315"/>
      <c r="H29" s="388"/>
    </row>
    <row r="30" spans="1:8" ht="21.75" customHeight="1" thickBot="1">
      <c r="A30" s="220"/>
      <c r="B30" s="221"/>
      <c r="C30" s="221"/>
      <c r="D30" s="221"/>
      <c r="E30" s="223" t="s">
        <v>226</v>
      </c>
      <c r="F30" s="219" t="str">
        <f>IF(SUM(F3:F29)=0,"",SUM(F3:F29))</f>
        <v/>
      </c>
      <c r="G30" s="222" t="str">
        <f>IF(SUM(G3:G28)=0,"",SUM(G3:G28))</f>
        <v/>
      </c>
      <c r="H30" s="388"/>
    </row>
    <row r="31" spans="1:8" ht="20.100000000000001" customHeight="1">
      <c r="A31" s="218" t="s">
        <v>60</v>
      </c>
      <c r="B31" s="218" t="s">
        <v>60</v>
      </c>
      <c r="C31" s="218" t="s">
        <v>60</v>
      </c>
      <c r="D31" s="218" t="s">
        <v>60</v>
      </c>
      <c r="E31" s="218"/>
      <c r="F31" s="218"/>
      <c r="G31" s="313"/>
      <c r="H31" s="388"/>
    </row>
    <row r="32" spans="1:8" ht="20.100000000000001" customHeight="1">
      <c r="A32" s="216" t="s">
        <v>60</v>
      </c>
      <c r="B32" s="216" t="s">
        <v>60</v>
      </c>
      <c r="C32" s="216" t="s">
        <v>60</v>
      </c>
      <c r="D32" s="216" t="s">
        <v>60</v>
      </c>
      <c r="E32" s="216"/>
      <c r="F32" s="216"/>
      <c r="G32" s="314"/>
      <c r="H32" s="388"/>
    </row>
    <row r="33" spans="1:8" ht="20.100000000000001" customHeight="1">
      <c r="A33" s="216" t="s">
        <v>60</v>
      </c>
      <c r="B33" s="216" t="s">
        <v>60</v>
      </c>
      <c r="C33" s="216" t="s">
        <v>60</v>
      </c>
      <c r="D33" s="216" t="s">
        <v>60</v>
      </c>
      <c r="E33" s="216"/>
      <c r="F33" s="216"/>
      <c r="G33" s="314"/>
      <c r="H33" s="388"/>
    </row>
    <row r="34" spans="1:8" ht="20.100000000000001" customHeight="1">
      <c r="A34" s="216"/>
      <c r="B34" s="216"/>
      <c r="C34" s="216"/>
      <c r="D34" s="216"/>
      <c r="E34" s="216"/>
      <c r="F34" s="216"/>
      <c r="G34" s="314"/>
      <c r="H34" s="388"/>
    </row>
    <row r="35" spans="1:8" ht="20.100000000000001" customHeight="1">
      <c r="A35" s="216"/>
      <c r="B35" s="216"/>
      <c r="C35" s="216"/>
      <c r="D35" s="216"/>
      <c r="E35" s="216"/>
      <c r="F35" s="216"/>
      <c r="G35" s="314"/>
      <c r="H35" s="388"/>
    </row>
    <row r="36" spans="1:8" ht="20.100000000000001" customHeight="1" thickBot="1">
      <c r="A36" s="217"/>
      <c r="B36" s="152"/>
      <c r="C36" s="152"/>
      <c r="D36" s="152"/>
      <c r="E36" s="152"/>
      <c r="F36" s="217"/>
      <c r="G36" s="315"/>
      <c r="H36" s="388"/>
    </row>
    <row r="37" spans="1:8" ht="22.5" customHeight="1" thickBot="1">
      <c r="A37" s="220"/>
      <c r="B37" s="221"/>
      <c r="C37" s="221"/>
      <c r="D37" s="221"/>
      <c r="E37" s="223" t="s">
        <v>237</v>
      </c>
      <c r="F37" s="219" t="str">
        <f>IF(SUM(F31:F36)=0,"",SUM(F31:F36))</f>
        <v/>
      </c>
      <c r="G37" s="222" t="str">
        <f>IF(SUM(G31:G36)=0,"",SUM(G31:G36))</f>
        <v/>
      </c>
      <c r="H37" s="388"/>
    </row>
    <row r="38" spans="1:8" ht="20.100000000000001" customHeight="1">
      <c r="A38" s="218"/>
      <c r="B38" s="218"/>
      <c r="C38" s="218"/>
      <c r="D38" s="218"/>
      <c r="E38" s="218"/>
      <c r="F38" s="218"/>
      <c r="G38" s="313"/>
      <c r="H38" s="388"/>
    </row>
    <row r="39" spans="1:8" ht="20.100000000000001" customHeight="1">
      <c r="A39" s="216"/>
      <c r="B39" s="216"/>
      <c r="C39" s="216"/>
      <c r="D39" s="216"/>
      <c r="E39" s="216"/>
      <c r="F39" s="216"/>
      <c r="G39" s="314"/>
      <c r="H39" s="388"/>
    </row>
    <row r="40" spans="1:8" ht="20.100000000000001" customHeight="1">
      <c r="A40" s="216"/>
      <c r="B40" s="216"/>
      <c r="C40" s="216"/>
      <c r="D40" s="216"/>
      <c r="E40" s="216"/>
      <c r="F40" s="216"/>
      <c r="G40" s="314"/>
      <c r="H40" s="388"/>
    </row>
    <row r="41" spans="1:8" ht="20.100000000000001" customHeight="1">
      <c r="A41" s="216"/>
      <c r="B41" s="216"/>
      <c r="C41" s="216"/>
      <c r="D41" s="216"/>
      <c r="E41" s="216"/>
      <c r="F41" s="216"/>
      <c r="G41" s="314"/>
      <c r="H41" s="388"/>
    </row>
    <row r="42" spans="1:8" ht="20.100000000000001" customHeight="1">
      <c r="A42" s="216"/>
      <c r="B42" s="216"/>
      <c r="C42" s="216"/>
      <c r="D42" s="216"/>
      <c r="E42" s="216"/>
      <c r="F42" s="216"/>
      <c r="G42" s="314"/>
      <c r="H42" s="388"/>
    </row>
    <row r="43" spans="1:8" ht="20.100000000000001" customHeight="1" thickBot="1">
      <c r="A43" s="217"/>
      <c r="B43" s="152"/>
      <c r="C43" s="152"/>
      <c r="D43" s="152"/>
      <c r="E43" s="152"/>
      <c r="F43" s="217"/>
      <c r="G43" s="315"/>
      <c r="H43" s="388"/>
    </row>
    <row r="44" spans="1:8" ht="22.5" customHeight="1" thickBot="1">
      <c r="A44" s="220"/>
      <c r="B44" s="221"/>
      <c r="C44" s="221"/>
      <c r="D44" s="221"/>
      <c r="E44" s="223" t="s">
        <v>254</v>
      </c>
      <c r="F44" s="219" t="str">
        <f>IF(SUM(F38:F43)=0,"",SUM(F38:F43))</f>
        <v/>
      </c>
      <c r="G44" s="222" t="str">
        <f>IF(SUM(G38:G43)=0,"",SUM(G38:G43))</f>
        <v/>
      </c>
      <c r="H44" s="388"/>
    </row>
    <row r="45" spans="1:8" ht="26.25" customHeight="1" thickBot="1">
      <c r="A45" s="220"/>
      <c r="B45" s="221"/>
      <c r="C45" s="221"/>
      <c r="D45" s="221"/>
      <c r="E45" s="225" t="s">
        <v>259</v>
      </c>
      <c r="F45" s="224" t="str">
        <f>IF(SUM(F30,F37,F44)=0,"",SUM(F30,F37,F44))</f>
        <v/>
      </c>
      <c r="G45" s="222"/>
      <c r="H45" s="388"/>
    </row>
    <row r="46" spans="1:8" ht="8.25" customHeight="1">
      <c r="A46" s="389" t="s">
        <v>323</v>
      </c>
      <c r="B46" s="389"/>
      <c r="C46" s="389"/>
      <c r="D46" s="389"/>
      <c r="E46" s="389"/>
      <c r="F46" s="389"/>
      <c r="G46" s="389"/>
      <c r="H46" s="388"/>
    </row>
    <row r="47" spans="1:8" ht="15">
      <c r="A47" s="390"/>
      <c r="B47" s="390"/>
      <c r="C47" s="390"/>
      <c r="D47" s="390"/>
      <c r="E47" s="390"/>
      <c r="F47" s="390"/>
      <c r="G47" s="390"/>
      <c r="H47" s="388"/>
    </row>
    <row r="48" spans="1:8" ht="12" customHeight="1">
      <c r="A48" s="1"/>
      <c r="B48" s="1"/>
      <c r="C48" s="1"/>
      <c r="D48" s="1"/>
      <c r="E48" s="1"/>
      <c r="F48" s="1"/>
      <c r="G48" s="16"/>
      <c r="H48" s="388"/>
    </row>
    <row r="49" spans="1:14" ht="15">
      <c r="A49" s="16" t="s">
        <v>325</v>
      </c>
      <c r="B49" s="16"/>
      <c r="C49" s="16"/>
      <c r="D49" s="16"/>
      <c r="E49" s="16"/>
      <c r="F49" s="16"/>
      <c r="G49" s="16"/>
      <c r="H49" s="388"/>
    </row>
    <row r="50" spans="1:14" ht="15">
      <c r="A50" s="16"/>
      <c r="B50" s="16"/>
      <c r="C50" s="16"/>
      <c r="D50" s="16"/>
      <c r="E50" s="16"/>
      <c r="F50" s="16"/>
      <c r="G50" s="16"/>
      <c r="H50" s="388"/>
    </row>
    <row r="51" spans="1:14" ht="15">
      <c r="A51" s="16" t="s">
        <v>325</v>
      </c>
      <c r="B51" s="16"/>
      <c r="C51" s="16"/>
      <c r="D51" s="16"/>
      <c r="E51" s="16"/>
      <c r="F51" s="16"/>
      <c r="G51" s="16"/>
      <c r="H51" s="388"/>
    </row>
    <row r="52" spans="1:14" ht="20.100000000000001" customHeight="1">
      <c r="A52" s="1"/>
      <c r="B52" s="1"/>
      <c r="C52" s="1"/>
      <c r="D52" s="1"/>
      <c r="E52" s="1"/>
      <c r="F52" s="1"/>
      <c r="G52" s="1"/>
      <c r="H52" s="388"/>
    </row>
    <row r="53" spans="1:14" ht="20.100000000000001" customHeight="1">
      <c r="A53" s="1"/>
      <c r="B53" s="1"/>
      <c r="C53" s="1"/>
      <c r="D53" s="1"/>
      <c r="E53" s="1"/>
      <c r="F53" s="1"/>
      <c r="G53" s="1"/>
      <c r="H53" s="388"/>
    </row>
    <row r="54" spans="1:14" ht="20.100000000000001" customHeight="1">
      <c r="H54" s="388"/>
    </row>
    <row r="55" spans="1:14" ht="20.100000000000001" customHeight="1">
      <c r="H55" s="388"/>
    </row>
    <row r="56" spans="1:14" ht="20.100000000000001" customHeight="1">
      <c r="H56" s="388"/>
    </row>
    <row r="57" spans="1:14" ht="20.100000000000001" customHeight="1">
      <c r="H57" s="388"/>
    </row>
    <row r="58" spans="1:14" ht="20.100000000000001" customHeight="1">
      <c r="H58" s="388"/>
    </row>
    <row r="59" spans="1:14" ht="20.100000000000001" customHeight="1">
      <c r="H59" s="388"/>
    </row>
    <row r="60" spans="1:14" ht="20.100000000000001" customHeight="1">
      <c r="H60" s="388"/>
    </row>
    <row r="61" spans="1:14" ht="20.100000000000001" customHeight="1">
      <c r="H61" s="388"/>
    </row>
    <row r="62" spans="1:14" ht="20.100000000000001" customHeight="1">
      <c r="H62" s="388"/>
      <c r="N62" s="255" t="s">
        <v>324</v>
      </c>
    </row>
    <row r="65" spans="14:14" ht="20.100000000000001" customHeight="1">
      <c r="N65" s="255" t="s">
        <v>324</v>
      </c>
    </row>
  </sheetData>
  <mergeCells count="8">
    <mergeCell ref="H3:H62"/>
    <mergeCell ref="A46:G47"/>
    <mergeCell ref="E1:E2"/>
    <mergeCell ref="F1:F2"/>
    <mergeCell ref="G1:G2"/>
    <mergeCell ref="B1:B2"/>
    <mergeCell ref="C1:C2"/>
    <mergeCell ref="D1:D2"/>
  </mergeCells>
  <phoneticPr fontId="16" type="noConversion"/>
  <printOptions horizontalCentered="1" verticalCentered="1"/>
  <pageMargins left="0" right="0" top="0.63" bottom="0" header="0.17" footer="0"/>
  <pageSetup scale="75" orientation="portrait" r:id="rId1"/>
  <headerFooter alignWithMargins="0">
    <oddHeader>&amp;L&amp;10&amp;G  SCHEDULE A8 TO BALANCE SHEET OF ______________________________________________________  DATE:  ____________</oddHeader>
    <oddFooter>&amp;C&amp;"6,Regular"&amp;6Page 3</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52"/>
  </sheetPr>
  <dimension ref="A1:N68"/>
  <sheetViews>
    <sheetView showZeros="0" zoomScale="75" workbookViewId="0">
      <selection activeCell="K4" sqref="K4"/>
    </sheetView>
  </sheetViews>
  <sheetFormatPr defaultRowHeight="20.100000000000001" customHeight="1"/>
  <cols>
    <col min="1" max="1" width="15.5546875" customWidth="1"/>
    <col min="2" max="2" width="11.88671875" customWidth="1"/>
    <col min="3" max="3" width="14.44140625" customWidth="1"/>
    <col min="4" max="4" width="13.33203125" customWidth="1"/>
    <col min="5" max="5" width="12.33203125" customWidth="1"/>
    <col min="6" max="6" width="13.5546875" customWidth="1"/>
    <col min="8" max="8" width="11.88671875" customWidth="1"/>
    <col min="9" max="9" width="12" customWidth="1"/>
    <col min="10" max="10" width="12.109375" customWidth="1"/>
    <col min="11" max="11" width="11.33203125" customWidth="1"/>
  </cols>
  <sheetData>
    <row r="1" spans="1:12" ht="20.100000000000001" customHeight="1">
      <c r="A1" s="1" t="s">
        <v>282</v>
      </c>
      <c r="B1" s="1"/>
      <c r="C1" s="1"/>
      <c r="D1" s="1"/>
      <c r="E1" s="1"/>
      <c r="F1" s="1"/>
      <c r="G1" s="1"/>
      <c r="H1" s="1"/>
      <c r="I1" s="1" t="s">
        <v>61</v>
      </c>
      <c r="J1" s="1" t="s">
        <v>61</v>
      </c>
      <c r="K1" s="1" t="s">
        <v>61</v>
      </c>
      <c r="L1" s="1" t="s">
        <v>61</v>
      </c>
    </row>
    <row r="2" spans="1:12" ht="20.100000000000001" customHeight="1">
      <c r="A2" s="201" t="s">
        <v>246</v>
      </c>
      <c r="B2" s="227"/>
      <c r="C2" s="227"/>
      <c r="D2" s="228"/>
      <c r="E2" s="1"/>
      <c r="F2" s="201" t="s">
        <v>247</v>
      </c>
      <c r="G2" s="227"/>
      <c r="H2" s="227"/>
      <c r="I2" s="227"/>
      <c r="J2" s="227"/>
      <c r="K2" s="228"/>
      <c r="L2" s="1" t="s">
        <v>61</v>
      </c>
    </row>
    <row r="3" spans="1:12" ht="14.25" customHeight="1">
      <c r="A3" s="203" t="s">
        <v>61</v>
      </c>
      <c r="B3" s="204" t="s">
        <v>61</v>
      </c>
      <c r="C3" s="204" t="s">
        <v>61</v>
      </c>
      <c r="D3" s="205" t="s">
        <v>61</v>
      </c>
      <c r="E3" s="1"/>
      <c r="F3" s="203" t="s">
        <v>61</v>
      </c>
      <c r="G3" s="204" t="s">
        <v>61</v>
      </c>
      <c r="H3" s="204" t="s">
        <v>61</v>
      </c>
      <c r="I3" s="204" t="s">
        <v>61</v>
      </c>
      <c r="J3" s="204" t="s">
        <v>61</v>
      </c>
      <c r="K3" s="205"/>
      <c r="L3" s="1" t="s">
        <v>61</v>
      </c>
    </row>
    <row r="4" spans="1:12" ht="25.5">
      <c r="A4" s="59" t="s">
        <v>128</v>
      </c>
      <c r="B4" s="60"/>
      <c r="C4" s="60"/>
      <c r="D4" s="62" t="s">
        <v>169</v>
      </c>
      <c r="E4" s="1"/>
      <c r="F4" s="69" t="s">
        <v>251</v>
      </c>
      <c r="G4" s="55"/>
      <c r="H4" s="53"/>
      <c r="I4" s="234" t="s">
        <v>252</v>
      </c>
      <c r="J4" s="58" t="s">
        <v>186</v>
      </c>
      <c r="K4" s="309" t="s">
        <v>337</v>
      </c>
      <c r="L4" s="1" t="s">
        <v>61</v>
      </c>
    </row>
    <row r="5" spans="1:12" ht="20.100000000000001" customHeight="1">
      <c r="A5" s="169" t="s">
        <v>60</v>
      </c>
      <c r="B5" s="170"/>
      <c r="C5" s="211"/>
      <c r="D5" s="165"/>
      <c r="E5" s="1"/>
      <c r="F5" s="169" t="s">
        <v>61</v>
      </c>
      <c r="G5" s="170"/>
      <c r="H5" s="53"/>
      <c r="I5" s="174"/>
      <c r="J5" s="165"/>
      <c r="K5" s="165"/>
      <c r="L5" s="1" t="s">
        <v>61</v>
      </c>
    </row>
    <row r="6" spans="1:12" ht="20.100000000000001" customHeight="1">
      <c r="A6" s="169"/>
      <c r="B6" s="170"/>
      <c r="C6" s="211"/>
      <c r="D6" s="165"/>
      <c r="E6" s="1"/>
      <c r="F6" s="169" t="s">
        <v>61</v>
      </c>
      <c r="G6" s="170"/>
      <c r="H6" s="53"/>
      <c r="I6" s="174"/>
      <c r="J6" s="165"/>
      <c r="K6" s="165"/>
      <c r="L6" s="1" t="s">
        <v>61</v>
      </c>
    </row>
    <row r="7" spans="1:12" ht="20.100000000000001" customHeight="1">
      <c r="A7" s="169"/>
      <c r="B7" s="170"/>
      <c r="C7" s="211"/>
      <c r="D7" s="165"/>
      <c r="E7" s="1"/>
      <c r="F7" s="169" t="s">
        <v>61</v>
      </c>
      <c r="G7" s="170"/>
      <c r="H7" s="53"/>
      <c r="I7" s="174"/>
      <c r="J7" s="165"/>
      <c r="K7" s="165"/>
      <c r="L7" s="1" t="s">
        <v>61</v>
      </c>
    </row>
    <row r="8" spans="1:12" ht="20.100000000000001" customHeight="1">
      <c r="A8" s="169"/>
      <c r="B8" s="170"/>
      <c r="C8" s="211"/>
      <c r="D8" s="165"/>
      <c r="E8" s="1"/>
      <c r="F8" s="169" t="s">
        <v>61</v>
      </c>
      <c r="G8" s="170"/>
      <c r="H8" s="53"/>
      <c r="I8" s="174"/>
      <c r="J8" s="165"/>
      <c r="K8" s="165"/>
      <c r="L8" s="1" t="s">
        <v>61</v>
      </c>
    </row>
    <row r="9" spans="1:12" ht="20.100000000000001" customHeight="1">
      <c r="A9" s="169"/>
      <c r="B9" s="170"/>
      <c r="C9" s="211"/>
      <c r="D9" s="165"/>
      <c r="E9" s="1"/>
      <c r="F9" s="169" t="s">
        <v>61</v>
      </c>
      <c r="G9" s="170"/>
      <c r="H9" s="53"/>
      <c r="I9" s="174"/>
      <c r="J9" s="165"/>
      <c r="K9" s="165"/>
      <c r="L9" s="1" t="s">
        <v>61</v>
      </c>
    </row>
    <row r="10" spans="1:12" ht="20.100000000000001" customHeight="1">
      <c r="A10" s="169" t="s">
        <v>61</v>
      </c>
      <c r="B10" s="170" t="s">
        <v>61</v>
      </c>
      <c r="C10" s="211" t="s">
        <v>61</v>
      </c>
      <c r="D10" s="165">
        <v>0</v>
      </c>
      <c r="E10" s="1"/>
      <c r="F10" s="169" t="s">
        <v>61</v>
      </c>
      <c r="G10" s="170" t="s">
        <v>61</v>
      </c>
      <c r="H10" s="53"/>
      <c r="I10" s="174"/>
      <c r="J10" s="165">
        <v>0</v>
      </c>
      <c r="K10" s="165" t="s">
        <v>61</v>
      </c>
      <c r="L10" s="1" t="s">
        <v>61</v>
      </c>
    </row>
    <row r="11" spans="1:12" ht="14.25" customHeight="1">
      <c r="A11" s="1"/>
      <c r="B11" s="1"/>
      <c r="C11" s="397" t="s">
        <v>111</v>
      </c>
      <c r="D11" s="386">
        <f>SUM(D5:D10)</f>
        <v>0</v>
      </c>
      <c r="E11" s="1"/>
      <c r="F11" s="1"/>
      <c r="G11" s="1"/>
      <c r="H11" s="1"/>
      <c r="I11" s="397" t="s">
        <v>285</v>
      </c>
      <c r="J11" s="386">
        <f>SUM(J5:J10)</f>
        <v>0</v>
      </c>
      <c r="K11" s="399">
        <f>SUM(K5:K9)</f>
        <v>0</v>
      </c>
      <c r="L11" s="3" t="s">
        <v>61</v>
      </c>
    </row>
    <row r="12" spans="1:12" ht="14.25" customHeight="1">
      <c r="A12" s="1"/>
      <c r="B12" s="1"/>
      <c r="C12" s="398"/>
      <c r="D12" s="387"/>
      <c r="E12" s="1"/>
      <c r="F12" s="1"/>
      <c r="G12" s="1"/>
      <c r="H12" s="1"/>
      <c r="I12" s="398"/>
      <c r="J12" s="387"/>
      <c r="K12" s="400"/>
      <c r="L12" s="3"/>
    </row>
    <row r="13" spans="1:12" ht="20.100000000000001" customHeight="1">
      <c r="A13" s="1" t="s">
        <v>61</v>
      </c>
      <c r="B13" s="1" t="s">
        <v>61</v>
      </c>
      <c r="C13" s="1"/>
      <c r="D13" s="1" t="s">
        <v>61</v>
      </c>
      <c r="E13" s="1"/>
      <c r="F13" s="1" t="s">
        <v>61</v>
      </c>
      <c r="G13" s="1" t="s">
        <v>61</v>
      </c>
      <c r="H13" s="1"/>
      <c r="I13" s="1" t="s">
        <v>61</v>
      </c>
      <c r="J13" s="1"/>
      <c r="K13" s="1"/>
      <c r="L13" s="1" t="s">
        <v>61</v>
      </c>
    </row>
    <row r="14" spans="1:12" ht="20.100000000000001" customHeight="1">
      <c r="A14" s="201" t="s">
        <v>262</v>
      </c>
      <c r="B14" s="227"/>
      <c r="C14" s="227"/>
      <c r="D14" s="229"/>
      <c r="E14" s="1"/>
      <c r="F14" s="201" t="s">
        <v>263</v>
      </c>
      <c r="G14" s="227"/>
      <c r="H14" s="227"/>
      <c r="I14" s="227"/>
      <c r="J14" s="227"/>
      <c r="K14" s="228"/>
      <c r="L14" s="1" t="s">
        <v>61</v>
      </c>
    </row>
    <row r="15" spans="1:12" ht="14.25" customHeight="1">
      <c r="A15" s="203" t="s">
        <v>61</v>
      </c>
      <c r="B15" s="204" t="s">
        <v>61</v>
      </c>
      <c r="C15" s="204"/>
      <c r="D15" s="205" t="s">
        <v>61</v>
      </c>
      <c r="E15" s="1"/>
      <c r="F15" s="203" t="s">
        <v>61</v>
      </c>
      <c r="G15" s="204" t="s">
        <v>61</v>
      </c>
      <c r="H15" s="204"/>
      <c r="I15" s="204" t="s">
        <v>61</v>
      </c>
      <c r="J15" s="204" t="s">
        <v>61</v>
      </c>
      <c r="K15" s="205"/>
      <c r="L15" s="1" t="s">
        <v>61</v>
      </c>
    </row>
    <row r="16" spans="1:12" ht="30" customHeight="1">
      <c r="A16" s="59" t="s">
        <v>128</v>
      </c>
      <c r="B16" s="60"/>
      <c r="C16" s="60"/>
      <c r="D16" s="62" t="s">
        <v>169</v>
      </c>
      <c r="E16" s="1"/>
      <c r="F16" s="72" t="s">
        <v>0</v>
      </c>
      <c r="G16" s="66" t="s">
        <v>252</v>
      </c>
      <c r="H16" s="64" t="s">
        <v>328</v>
      </c>
      <c r="I16" s="311" t="s">
        <v>56</v>
      </c>
      <c r="J16" s="52" t="s">
        <v>1</v>
      </c>
      <c r="K16" s="311" t="s">
        <v>337</v>
      </c>
      <c r="L16" s="1" t="s">
        <v>61</v>
      </c>
    </row>
    <row r="17" spans="1:12" ht="20.100000000000001" customHeight="1">
      <c r="A17" s="169"/>
      <c r="B17" s="170"/>
      <c r="C17" s="211"/>
      <c r="D17" s="165"/>
      <c r="E17" s="1"/>
      <c r="F17" s="165" t="s">
        <v>61</v>
      </c>
      <c r="G17" s="174"/>
      <c r="H17" s="57"/>
      <c r="I17" s="165"/>
      <c r="J17" s="165"/>
      <c r="K17" s="165" t="str">
        <f>IF(H17=0," ",(H17*G17/365)*(365-(J17-BalanceSheet!$E$1)))</f>
        <v xml:space="preserve"> </v>
      </c>
      <c r="L17" s="1" t="s">
        <v>61</v>
      </c>
    </row>
    <row r="18" spans="1:12" ht="20.100000000000001" customHeight="1">
      <c r="A18" s="169"/>
      <c r="B18" s="170"/>
      <c r="C18" s="211"/>
      <c r="D18" s="165"/>
      <c r="E18" s="1"/>
      <c r="F18" s="165" t="s">
        <v>61</v>
      </c>
      <c r="G18" s="174"/>
      <c r="H18" s="57"/>
      <c r="I18" s="165"/>
      <c r="J18" s="165"/>
      <c r="K18" s="165" t="str">
        <f>IF(H18=0," ",(H18*G18/365)*(365-(J18-BalanceSheet!$E$1)))</f>
        <v xml:space="preserve"> </v>
      </c>
      <c r="L18" s="1" t="s">
        <v>61</v>
      </c>
    </row>
    <row r="19" spans="1:12" ht="20.100000000000001" customHeight="1">
      <c r="A19" s="169"/>
      <c r="B19" s="170"/>
      <c r="C19" s="211"/>
      <c r="D19" s="165"/>
      <c r="E19" s="1"/>
      <c r="F19" s="165" t="s">
        <v>61</v>
      </c>
      <c r="G19" s="174"/>
      <c r="H19" s="57"/>
      <c r="I19" s="165"/>
      <c r="J19" s="165"/>
      <c r="K19" s="165" t="str">
        <f>IF(H19=0," ",(H19*G19/365)*(365-(J19-BalanceSheet!$E$1)))</f>
        <v xml:space="preserve"> </v>
      </c>
      <c r="L19" s="1" t="s">
        <v>61</v>
      </c>
    </row>
    <row r="20" spans="1:12" ht="20.100000000000001" customHeight="1">
      <c r="A20" s="169"/>
      <c r="B20" s="170"/>
      <c r="C20" s="211"/>
      <c r="D20" s="165"/>
      <c r="E20" s="1"/>
      <c r="F20" s="165" t="s">
        <v>61</v>
      </c>
      <c r="G20" s="174"/>
      <c r="H20" s="57"/>
      <c r="I20" s="165"/>
      <c r="J20" s="165"/>
      <c r="K20" s="165" t="str">
        <f>IF(H20=0," ",(H20*G20/365)*(365-(J20-BalanceSheet!$E$1)))</f>
        <v xml:space="preserve"> </v>
      </c>
      <c r="L20" s="1" t="s">
        <v>61</v>
      </c>
    </row>
    <row r="21" spans="1:12" ht="20.100000000000001" customHeight="1">
      <c r="A21" s="169"/>
      <c r="B21" s="170"/>
      <c r="C21" s="211"/>
      <c r="D21" s="165"/>
      <c r="E21" s="1"/>
      <c r="F21" s="165" t="s">
        <v>61</v>
      </c>
      <c r="G21" s="174"/>
      <c r="H21" s="57"/>
      <c r="I21" s="165"/>
      <c r="J21" s="165"/>
      <c r="K21" s="165" t="str">
        <f>IF(H21=0," ",(H21*G21/365)*(365-(J21-BalanceSheet!$E$1)))</f>
        <v xml:space="preserve"> </v>
      </c>
      <c r="L21" s="1" t="s">
        <v>61</v>
      </c>
    </row>
    <row r="22" spans="1:12" ht="20.100000000000001" customHeight="1">
      <c r="A22" s="169"/>
      <c r="B22" s="170"/>
      <c r="C22" s="211"/>
      <c r="D22" s="165"/>
      <c r="E22" s="1"/>
      <c r="F22" s="165" t="s">
        <v>61</v>
      </c>
      <c r="G22" s="174"/>
      <c r="H22" s="57"/>
      <c r="I22" s="165"/>
      <c r="J22" s="165"/>
      <c r="K22" s="165" t="str">
        <f>IF(H22=0," ",(H22*G22/365)*(365-(J22-BalanceSheet!$E$1)))</f>
        <v xml:space="preserve"> </v>
      </c>
      <c r="L22" s="1" t="s">
        <v>61</v>
      </c>
    </row>
    <row r="23" spans="1:12" ht="20.100000000000001" customHeight="1">
      <c r="A23" s="169"/>
      <c r="B23" s="170"/>
      <c r="C23" s="211"/>
      <c r="D23" s="165"/>
      <c r="E23" s="1"/>
      <c r="F23" s="165" t="s">
        <v>61</v>
      </c>
      <c r="G23" s="174"/>
      <c r="H23" s="57"/>
      <c r="I23" s="165"/>
      <c r="J23" s="165"/>
      <c r="K23" s="165" t="str">
        <f>IF(H23=0," ",(H23*G23/365)*(365-(J23-BalanceSheet!$E$1)))</f>
        <v xml:space="preserve"> </v>
      </c>
      <c r="L23" s="1" t="s">
        <v>61</v>
      </c>
    </row>
    <row r="24" spans="1:12" ht="20.100000000000001" customHeight="1">
      <c r="A24" s="169" t="s">
        <v>61</v>
      </c>
      <c r="B24" s="170" t="s">
        <v>61</v>
      </c>
      <c r="C24" s="211"/>
      <c r="D24" s="165">
        <v>0</v>
      </c>
      <c r="E24" s="1"/>
      <c r="F24" s="165" t="s">
        <v>61</v>
      </c>
      <c r="G24" s="174" t="s">
        <v>61</v>
      </c>
      <c r="H24" s="57"/>
      <c r="I24" s="165">
        <v>0</v>
      </c>
      <c r="J24" s="165" t="s">
        <v>61</v>
      </c>
      <c r="K24" s="165" t="s">
        <v>61</v>
      </c>
      <c r="L24" s="1" t="s">
        <v>61</v>
      </c>
    </row>
    <row r="25" spans="1:12" ht="14.25" customHeight="1">
      <c r="A25" s="1"/>
      <c r="B25" s="1"/>
      <c r="C25" s="397" t="s">
        <v>112</v>
      </c>
      <c r="D25" s="386">
        <f>SUM(D17:D24)</f>
        <v>0</v>
      </c>
      <c r="E25" s="1"/>
      <c r="F25" s="1"/>
      <c r="G25" s="398" t="s">
        <v>285</v>
      </c>
      <c r="H25" s="386">
        <f>SUM(H17:H24)</f>
        <v>0</v>
      </c>
      <c r="I25" s="386">
        <f>SUM(I17:I24)</f>
        <v>0</v>
      </c>
      <c r="J25" s="1"/>
      <c r="K25" s="386">
        <f>SUM(K17:K24)</f>
        <v>0</v>
      </c>
      <c r="L25" s="1" t="s">
        <v>61</v>
      </c>
    </row>
    <row r="26" spans="1:12" ht="14.25" customHeight="1">
      <c r="A26" s="1"/>
      <c r="B26" s="1"/>
      <c r="C26" s="398"/>
      <c r="D26" s="387"/>
      <c r="E26" s="1"/>
      <c r="F26" s="1"/>
      <c r="G26" s="398"/>
      <c r="H26" s="387"/>
      <c r="I26" s="387"/>
      <c r="J26" s="50"/>
      <c r="K26" s="387"/>
      <c r="L26" s="1"/>
    </row>
    <row r="27" spans="1:12" ht="20.100000000000001" customHeight="1">
      <c r="A27" s="1" t="s">
        <v>61</v>
      </c>
      <c r="B27" s="1" t="s">
        <v>61</v>
      </c>
      <c r="C27" s="1" t="s">
        <v>61</v>
      </c>
      <c r="D27" s="1" t="s">
        <v>61</v>
      </c>
      <c r="E27" s="1" t="s">
        <v>61</v>
      </c>
      <c r="F27" s="1"/>
      <c r="G27" s="1"/>
      <c r="H27" s="1"/>
      <c r="I27" s="1" t="s">
        <v>61</v>
      </c>
      <c r="J27" s="1"/>
      <c r="K27" s="1" t="s">
        <v>61</v>
      </c>
      <c r="L27" s="1" t="s">
        <v>61</v>
      </c>
    </row>
    <row r="28" spans="1:12" ht="20.100000000000001" customHeight="1">
      <c r="A28" s="201" t="s">
        <v>2</v>
      </c>
      <c r="B28" s="227"/>
      <c r="C28" s="227"/>
      <c r="D28" s="230"/>
      <c r="E28" s="227"/>
      <c r="F28" s="227"/>
      <c r="G28" s="227"/>
      <c r="H28" s="227"/>
      <c r="I28" s="227"/>
      <c r="J28" s="227"/>
      <c r="K28" s="228"/>
      <c r="L28" s="4" t="s">
        <v>61</v>
      </c>
    </row>
    <row r="29" spans="1:12" ht="14.25" customHeight="1">
      <c r="A29" s="203" t="s">
        <v>61</v>
      </c>
      <c r="B29" s="204" t="s">
        <v>61</v>
      </c>
      <c r="C29" s="204" t="s">
        <v>61</v>
      </c>
      <c r="D29" s="204" t="s">
        <v>61</v>
      </c>
      <c r="E29" s="204" t="s">
        <v>61</v>
      </c>
      <c r="F29" s="204" t="s">
        <v>61</v>
      </c>
      <c r="G29" s="204" t="s">
        <v>61</v>
      </c>
      <c r="H29" s="204"/>
      <c r="I29" s="204" t="s">
        <v>61</v>
      </c>
      <c r="J29" s="204" t="s">
        <v>61</v>
      </c>
      <c r="K29" s="205"/>
      <c r="L29" s="1" t="s">
        <v>61</v>
      </c>
    </row>
    <row r="30" spans="1:12" ht="20.100000000000001" customHeight="1">
      <c r="A30" s="49"/>
      <c r="B30" s="72"/>
      <c r="C30" s="72" t="s">
        <v>81</v>
      </c>
      <c r="D30" s="72" t="s">
        <v>230</v>
      </c>
      <c r="E30" s="72" t="s">
        <v>3</v>
      </c>
      <c r="F30" s="72" t="s">
        <v>61</v>
      </c>
      <c r="G30" s="72" t="s">
        <v>4</v>
      </c>
      <c r="H30" s="62" t="s">
        <v>168</v>
      </c>
      <c r="I30" s="72" t="s">
        <v>82</v>
      </c>
      <c r="J30" s="73" t="s">
        <v>183</v>
      </c>
      <c r="K30" s="73" t="s">
        <v>250</v>
      </c>
      <c r="L30" s="1" t="s">
        <v>61</v>
      </c>
    </row>
    <row r="31" spans="1:12" ht="20.100000000000001" customHeight="1">
      <c r="A31" s="71" t="s">
        <v>232</v>
      </c>
      <c r="B31" s="72" t="s">
        <v>72</v>
      </c>
      <c r="C31" s="72" t="s">
        <v>5</v>
      </c>
      <c r="D31" s="72" t="s">
        <v>6</v>
      </c>
      <c r="E31" s="72" t="s">
        <v>169</v>
      </c>
      <c r="F31" s="72" t="s">
        <v>7</v>
      </c>
      <c r="G31" s="72" t="s">
        <v>134</v>
      </c>
      <c r="H31" s="234" t="s">
        <v>252</v>
      </c>
      <c r="I31" s="72" t="s">
        <v>186</v>
      </c>
      <c r="J31" s="73" t="s">
        <v>187</v>
      </c>
      <c r="K31" s="73" t="s">
        <v>8</v>
      </c>
      <c r="L31" s="1" t="s">
        <v>61</v>
      </c>
    </row>
    <row r="32" spans="1:12" ht="20.100000000000001" customHeight="1">
      <c r="A32" s="165"/>
      <c r="B32" s="165"/>
      <c r="C32" s="165"/>
      <c r="D32" s="165"/>
      <c r="E32" s="165"/>
      <c r="F32" s="165"/>
      <c r="G32" s="165"/>
      <c r="H32" s="57"/>
      <c r="I32" s="165"/>
      <c r="J32" s="165"/>
      <c r="K32" s="165"/>
      <c r="L32" s="1" t="s">
        <v>61</v>
      </c>
    </row>
    <row r="33" spans="1:12" ht="20.100000000000001" customHeight="1">
      <c r="A33" s="165"/>
      <c r="B33" s="165"/>
      <c r="C33" s="165"/>
      <c r="D33" s="165"/>
      <c r="E33" s="165"/>
      <c r="F33" s="165"/>
      <c r="G33" s="165"/>
      <c r="H33" s="57"/>
      <c r="I33" s="165"/>
      <c r="J33" s="165"/>
      <c r="K33" s="165"/>
      <c r="L33" s="1" t="s">
        <v>61</v>
      </c>
    </row>
    <row r="34" spans="1:12" ht="20.100000000000001" customHeight="1">
      <c r="A34" s="165"/>
      <c r="B34" s="165"/>
      <c r="C34" s="165"/>
      <c r="D34" s="165"/>
      <c r="E34" s="165"/>
      <c r="F34" s="165"/>
      <c r="G34" s="165"/>
      <c r="H34" s="57"/>
      <c r="I34" s="165"/>
      <c r="J34" s="165"/>
      <c r="K34" s="165"/>
      <c r="L34" s="1" t="s">
        <v>61</v>
      </c>
    </row>
    <row r="35" spans="1:12" ht="20.100000000000001" customHeight="1">
      <c r="A35" s="165"/>
      <c r="B35" s="165"/>
      <c r="C35" s="165"/>
      <c r="D35" s="165"/>
      <c r="E35" s="165"/>
      <c r="F35" s="165" t="s">
        <v>61</v>
      </c>
      <c r="G35" s="165"/>
      <c r="H35" s="57"/>
      <c r="I35" s="165"/>
      <c r="J35" s="165"/>
      <c r="K35" s="165" t="str">
        <f>IF(I35=0," ",(I35*H35/365)*(365-(G35-BalanceSheet!$E$1)))</f>
        <v xml:space="preserve"> </v>
      </c>
      <c r="L35" s="1" t="s">
        <v>61</v>
      </c>
    </row>
    <row r="36" spans="1:12" ht="20.100000000000001" customHeight="1">
      <c r="A36" s="165"/>
      <c r="B36" s="165"/>
      <c r="C36" s="165"/>
      <c r="D36" s="165"/>
      <c r="E36" s="165"/>
      <c r="F36" s="165" t="s">
        <v>61</v>
      </c>
      <c r="G36" s="165"/>
      <c r="H36" s="57"/>
      <c r="I36" s="165"/>
      <c r="J36" s="165"/>
      <c r="K36" s="165" t="str">
        <f>IF(I36=0," ",(I36*H36/365)*(365-(G36-BalanceSheet!$E$1)))</f>
        <v xml:space="preserve"> </v>
      </c>
      <c r="L36" s="1" t="s">
        <v>61</v>
      </c>
    </row>
    <row r="37" spans="1:12" ht="20.100000000000001" customHeight="1">
      <c r="A37" s="165"/>
      <c r="B37" s="165"/>
      <c r="C37" s="165"/>
      <c r="D37" s="165"/>
      <c r="E37" s="165"/>
      <c r="F37" s="165" t="s">
        <v>61</v>
      </c>
      <c r="G37" s="165"/>
      <c r="H37" s="57"/>
      <c r="I37" s="165"/>
      <c r="J37" s="165"/>
      <c r="K37" s="165" t="str">
        <f>IF(I37=0," ",(I37*H37/365)*(365-(G37-BalanceSheet!$E$1)))</f>
        <v xml:space="preserve"> </v>
      </c>
      <c r="L37" s="1" t="s">
        <v>61</v>
      </c>
    </row>
    <row r="38" spans="1:12" ht="20.100000000000001" customHeight="1">
      <c r="A38" s="165"/>
      <c r="B38" s="165"/>
      <c r="C38" s="165"/>
      <c r="D38" s="165"/>
      <c r="E38" s="165"/>
      <c r="F38" s="165" t="s">
        <v>61</v>
      </c>
      <c r="G38" s="165"/>
      <c r="H38" s="57"/>
      <c r="I38" s="165"/>
      <c r="J38" s="165"/>
      <c r="K38" s="165" t="str">
        <f>IF(I38=0," ",(I38*H38/365)*(365-(G38-BalanceSheet!$E$1)))</f>
        <v xml:space="preserve"> </v>
      </c>
      <c r="L38" s="1" t="s">
        <v>61</v>
      </c>
    </row>
    <row r="39" spans="1:12" ht="20.100000000000001" customHeight="1">
      <c r="A39" s="165"/>
      <c r="B39" s="165"/>
      <c r="C39" s="165"/>
      <c r="D39" s="165"/>
      <c r="E39" s="165"/>
      <c r="F39" s="165" t="s">
        <v>61</v>
      </c>
      <c r="G39" s="165"/>
      <c r="H39" s="57"/>
      <c r="I39" s="165"/>
      <c r="J39" s="165"/>
      <c r="K39" s="165" t="str">
        <f>IF(I39=0," ",(I39*H39/365)*(365-(G39-BalanceSheet!$E$1)))</f>
        <v xml:space="preserve"> </v>
      </c>
      <c r="L39" s="1" t="s">
        <v>61</v>
      </c>
    </row>
    <row r="40" spans="1:12" ht="20.100000000000001" customHeight="1">
      <c r="A40" s="165"/>
      <c r="B40" s="165"/>
      <c r="C40" s="165"/>
      <c r="D40" s="165"/>
      <c r="E40" s="165"/>
      <c r="F40" s="165" t="s">
        <v>61</v>
      </c>
      <c r="G40" s="165"/>
      <c r="H40" s="57"/>
      <c r="I40" s="165"/>
      <c r="J40" s="165"/>
      <c r="K40" s="165" t="str">
        <f>IF(I40=0," ",(I40*H40/365)*(365-(G40-BalanceSheet!$E$1)))</f>
        <v xml:space="preserve"> </v>
      </c>
      <c r="L40" s="1" t="s">
        <v>61</v>
      </c>
    </row>
    <row r="41" spans="1:12" ht="20.100000000000001" customHeight="1">
      <c r="A41" s="165"/>
      <c r="B41" s="165"/>
      <c r="C41" s="165"/>
      <c r="D41" s="165"/>
      <c r="E41" s="165"/>
      <c r="F41" s="165" t="s">
        <v>61</v>
      </c>
      <c r="G41" s="165"/>
      <c r="H41" s="57"/>
      <c r="I41" s="165"/>
      <c r="J41" s="165"/>
      <c r="K41" s="165" t="str">
        <f>IF(I41=0," ",(I41*H41/365)*(365-(G41-BalanceSheet!$E$1)))</f>
        <v xml:space="preserve"> </v>
      </c>
      <c r="L41" s="1" t="s">
        <v>61</v>
      </c>
    </row>
    <row r="42" spans="1:12" ht="20.100000000000001" customHeight="1">
      <c r="A42" s="165"/>
      <c r="B42" s="165"/>
      <c r="C42" s="165"/>
      <c r="D42" s="165"/>
      <c r="E42" s="165"/>
      <c r="F42" s="165" t="s">
        <v>61</v>
      </c>
      <c r="G42" s="165"/>
      <c r="H42" s="57"/>
      <c r="I42" s="165"/>
      <c r="J42" s="165"/>
      <c r="K42" s="165" t="str">
        <f>IF(I42=0," ",(I42*H42/365)*(365-(G42-BalanceSheet!$E$1)))</f>
        <v xml:space="preserve"> </v>
      </c>
      <c r="L42" s="1" t="s">
        <v>61</v>
      </c>
    </row>
    <row r="43" spans="1:12" ht="20.100000000000001" customHeight="1">
      <c r="A43" s="165"/>
      <c r="B43" s="165"/>
      <c r="C43" s="165"/>
      <c r="D43" s="165"/>
      <c r="E43" s="165"/>
      <c r="F43" s="165" t="s">
        <v>61</v>
      </c>
      <c r="G43" s="165"/>
      <c r="H43" s="57"/>
      <c r="I43" s="165"/>
      <c r="J43" s="165"/>
      <c r="K43" s="165" t="str">
        <f>IF(I43=0," ",(I43*H43/365)*(365-(G43-BalanceSheet!$E$1)))</f>
        <v xml:space="preserve"> </v>
      </c>
      <c r="L43" s="1" t="s">
        <v>61</v>
      </c>
    </row>
    <row r="44" spans="1:12" ht="20.100000000000001" customHeight="1">
      <c r="A44" s="165"/>
      <c r="B44" s="165"/>
      <c r="C44" s="165"/>
      <c r="D44" s="165"/>
      <c r="E44" s="165"/>
      <c r="F44" s="165" t="s">
        <v>61</v>
      </c>
      <c r="G44" s="165"/>
      <c r="H44" s="57"/>
      <c r="I44" s="165"/>
      <c r="J44" s="165"/>
      <c r="K44" s="165" t="str">
        <f>IF(I44=0," ",(I44*H44/365)*(365-(G44-BalanceSheet!$E$1)))</f>
        <v xml:space="preserve"> </v>
      </c>
      <c r="L44" s="1" t="s">
        <v>61</v>
      </c>
    </row>
    <row r="45" spans="1:12" ht="20.100000000000001" customHeight="1">
      <c r="A45" s="165" t="s">
        <v>61</v>
      </c>
      <c r="B45" s="165" t="s">
        <v>61</v>
      </c>
      <c r="C45" s="165" t="s">
        <v>61</v>
      </c>
      <c r="D45" s="165" t="s">
        <v>61</v>
      </c>
      <c r="E45" s="165" t="s">
        <v>61</v>
      </c>
      <c r="F45" s="165" t="s">
        <v>61</v>
      </c>
      <c r="G45" s="165" t="s">
        <v>61</v>
      </c>
      <c r="H45" s="57"/>
      <c r="I45" s="165" t="s">
        <v>61</v>
      </c>
      <c r="J45" s="165">
        <v>0</v>
      </c>
      <c r="K45" s="165"/>
      <c r="L45" s="1" t="s">
        <v>61</v>
      </c>
    </row>
    <row r="46" spans="1:12" ht="14.25" customHeight="1">
      <c r="A46" s="397" t="s">
        <v>285</v>
      </c>
      <c r="B46" s="386">
        <f>SUM(B32:B45)</f>
        <v>0</v>
      </c>
      <c r="C46" s="386">
        <f>SUM(C32:C45)</f>
        <v>0</v>
      </c>
      <c r="D46" s="386">
        <f>SUM(D32:D45)</f>
        <v>0</v>
      </c>
      <c r="E46" s="386">
        <f>SUM(E32:E45)</f>
        <v>0</v>
      </c>
      <c r="F46" s="1" t="s">
        <v>61</v>
      </c>
      <c r="G46" s="1"/>
      <c r="H46" s="1"/>
      <c r="I46" s="386">
        <f>SUM(I32:I45)</f>
        <v>0</v>
      </c>
      <c r="J46" s="386">
        <f>SUM(J32:J45)</f>
        <v>0</v>
      </c>
      <c r="K46" s="386">
        <f>SUM(K32:K45)</f>
        <v>0</v>
      </c>
      <c r="L46" s="1" t="s">
        <v>61</v>
      </c>
    </row>
    <row r="47" spans="1:12" ht="14.25" customHeight="1">
      <c r="A47" s="398"/>
      <c r="B47" s="387"/>
      <c r="C47" s="387"/>
      <c r="D47" s="387"/>
      <c r="E47" s="387"/>
      <c r="F47" s="1"/>
      <c r="G47" s="1"/>
      <c r="H47" s="1"/>
      <c r="I47" s="387"/>
      <c r="J47" s="387"/>
      <c r="K47" s="387"/>
      <c r="L47" s="1"/>
    </row>
    <row r="48" spans="1:12" ht="20.100000000000001" customHeight="1">
      <c r="A48" s="1" t="s">
        <v>61</v>
      </c>
      <c r="B48" s="1" t="s">
        <v>61</v>
      </c>
      <c r="C48" s="1" t="s">
        <v>61</v>
      </c>
      <c r="D48" s="1" t="s">
        <v>61</v>
      </c>
      <c r="E48" s="1"/>
      <c r="F48" s="1"/>
      <c r="G48" s="1"/>
      <c r="H48" s="1"/>
      <c r="I48" s="1"/>
      <c r="J48" s="1"/>
      <c r="K48" s="1"/>
      <c r="L48" s="1"/>
    </row>
    <row r="49" spans="1:14" ht="20.100000000000001" customHeight="1">
      <c r="A49" s="201" t="s">
        <v>16</v>
      </c>
      <c r="B49" s="227"/>
      <c r="C49" s="227"/>
      <c r="D49" s="229"/>
      <c r="E49" s="1"/>
      <c r="F49" s="201" t="s">
        <v>17</v>
      </c>
      <c r="G49" s="227"/>
      <c r="H49" s="227"/>
      <c r="I49" s="227"/>
      <c r="J49" s="227"/>
      <c r="K49" s="228"/>
      <c r="L49" s="1"/>
    </row>
    <row r="50" spans="1:14" ht="14.25" customHeight="1">
      <c r="A50" s="203" t="s">
        <v>61</v>
      </c>
      <c r="B50" s="204" t="s">
        <v>61</v>
      </c>
      <c r="C50" s="204" t="s">
        <v>61</v>
      </c>
      <c r="D50" s="205" t="s">
        <v>61</v>
      </c>
      <c r="E50" s="1"/>
      <c r="F50" s="203"/>
      <c r="G50" s="204"/>
      <c r="H50" s="204"/>
      <c r="I50" s="204"/>
      <c r="J50" s="204"/>
      <c r="K50" s="205"/>
      <c r="L50" s="1"/>
    </row>
    <row r="51" spans="1:14" ht="25.5">
      <c r="A51" s="49" t="s">
        <v>128</v>
      </c>
      <c r="B51" s="1"/>
      <c r="C51" s="1"/>
      <c r="D51" s="72" t="s">
        <v>169</v>
      </c>
      <c r="E51" s="1"/>
      <c r="F51" s="69" t="s">
        <v>57</v>
      </c>
      <c r="G51" s="55"/>
      <c r="H51" s="53"/>
      <c r="I51" s="310" t="s">
        <v>252</v>
      </c>
      <c r="J51" s="72" t="s">
        <v>186</v>
      </c>
      <c r="K51" s="311" t="s">
        <v>337</v>
      </c>
      <c r="L51" s="1"/>
    </row>
    <row r="52" spans="1:14" ht="20.100000000000001" customHeight="1">
      <c r="A52" s="169"/>
      <c r="B52" s="170"/>
      <c r="C52" s="211"/>
      <c r="D52" s="165"/>
      <c r="E52" s="1"/>
      <c r="F52" s="169"/>
      <c r="G52" s="170"/>
      <c r="H52" s="53"/>
      <c r="I52" s="174"/>
      <c r="J52" s="165">
        <v>0</v>
      </c>
      <c r="K52" s="165"/>
      <c r="L52" s="1"/>
    </row>
    <row r="53" spans="1:14" ht="20.100000000000001" customHeight="1">
      <c r="A53" s="169"/>
      <c r="B53" s="170"/>
      <c r="C53" s="211"/>
      <c r="D53" s="165">
        <v>0</v>
      </c>
      <c r="E53" s="1"/>
      <c r="F53" s="169"/>
      <c r="G53" s="170"/>
      <c r="H53" s="53"/>
      <c r="I53" s="174"/>
      <c r="J53" s="165"/>
      <c r="K53" s="165"/>
      <c r="L53" s="1"/>
    </row>
    <row r="54" spans="1:14" ht="20.100000000000001" customHeight="1">
      <c r="A54" s="169"/>
      <c r="B54" s="170"/>
      <c r="C54" s="211"/>
      <c r="D54" s="165"/>
      <c r="E54" s="1"/>
      <c r="F54" s="104"/>
      <c r="G54" s="109"/>
      <c r="H54" s="48"/>
      <c r="I54" s="174"/>
      <c r="J54" s="165"/>
      <c r="K54" s="165"/>
      <c r="L54" s="1"/>
      <c r="N54" s="112"/>
    </row>
    <row r="55" spans="1:14" ht="20.100000000000001" customHeight="1">
      <c r="A55" s="169"/>
      <c r="B55" s="170"/>
      <c r="C55" s="211"/>
      <c r="D55" s="165"/>
      <c r="E55" s="1"/>
      <c r="F55" s="169"/>
      <c r="G55" s="170"/>
      <c r="H55" s="211"/>
      <c r="I55" s="174"/>
      <c r="J55" s="165"/>
      <c r="K55" s="165"/>
      <c r="L55" s="1"/>
    </row>
    <row r="56" spans="1:14" ht="20.100000000000001" customHeight="1">
      <c r="A56" s="169"/>
      <c r="B56" s="170"/>
      <c r="C56" s="211"/>
      <c r="D56" s="165"/>
      <c r="E56" s="1"/>
      <c r="F56" s="169"/>
      <c r="G56" s="170"/>
      <c r="H56" s="211"/>
      <c r="I56" s="174"/>
      <c r="J56" s="165"/>
      <c r="K56" s="165"/>
      <c r="L56" s="1"/>
      <c r="N56" s="112"/>
    </row>
    <row r="57" spans="1:14" ht="20.100000000000001" customHeight="1">
      <c r="A57" s="169" t="s">
        <v>61</v>
      </c>
      <c r="B57" s="170" t="s">
        <v>61</v>
      </c>
      <c r="C57" s="211" t="s">
        <v>61</v>
      </c>
      <c r="D57" s="165" t="s">
        <v>61</v>
      </c>
      <c r="E57" s="1"/>
      <c r="F57" s="169"/>
      <c r="G57" s="170"/>
      <c r="H57" s="211"/>
      <c r="I57" s="174"/>
      <c r="J57" s="165">
        <v>0</v>
      </c>
      <c r="K57" s="165"/>
      <c r="L57" s="1"/>
    </row>
    <row r="58" spans="1:14" ht="14.25" customHeight="1">
      <c r="A58" s="1"/>
      <c r="B58" s="1"/>
      <c r="C58" s="397" t="s">
        <v>112</v>
      </c>
      <c r="D58" s="386">
        <f>SUM(D52:D57)</f>
        <v>0</v>
      </c>
      <c r="E58" s="1"/>
      <c r="F58" s="1"/>
      <c r="G58" s="1"/>
      <c r="H58" s="1"/>
      <c r="I58" s="397" t="s">
        <v>285</v>
      </c>
      <c r="J58" s="386">
        <f>SUM(J52:J57)</f>
        <v>0</v>
      </c>
      <c r="K58" s="386">
        <f>SUM(K52:K57)</f>
        <v>0</v>
      </c>
      <c r="L58" s="1"/>
    </row>
    <row r="59" spans="1:14" ht="14.25" customHeight="1">
      <c r="A59" s="1"/>
      <c r="B59" s="1"/>
      <c r="C59" s="398"/>
      <c r="D59" s="387" t="s">
        <v>61</v>
      </c>
      <c r="E59" s="1"/>
      <c r="F59" s="1"/>
      <c r="G59" s="1"/>
      <c r="H59" s="1"/>
      <c r="I59" s="398"/>
      <c r="J59" s="387"/>
      <c r="K59" s="387"/>
      <c r="L59" s="1"/>
    </row>
    <row r="60" spans="1:14" ht="20.100000000000001" customHeight="1">
      <c r="A60" s="1"/>
      <c r="B60" s="1"/>
      <c r="C60" s="1"/>
      <c r="D60" s="1"/>
      <c r="E60" s="1"/>
      <c r="F60" s="1"/>
      <c r="G60" s="1"/>
      <c r="H60" s="1"/>
      <c r="I60" s="1"/>
      <c r="J60" s="1"/>
      <c r="K60" s="1"/>
      <c r="L60" s="1"/>
    </row>
    <row r="61" spans="1:14" ht="20.100000000000001" customHeight="1">
      <c r="A61" s="1"/>
      <c r="B61" s="1"/>
      <c r="C61" s="1"/>
      <c r="D61" s="1"/>
      <c r="E61" s="1"/>
      <c r="F61" s="1"/>
      <c r="G61" s="1"/>
      <c r="H61" s="1"/>
      <c r="I61" s="1"/>
      <c r="J61" s="1"/>
      <c r="K61" s="1"/>
      <c r="L61" s="1"/>
    </row>
    <row r="62" spans="1:14" ht="20.100000000000001" customHeight="1">
      <c r="A62" s="1"/>
      <c r="B62" s="1"/>
      <c r="C62" s="1"/>
      <c r="D62" s="1"/>
      <c r="E62" s="1"/>
      <c r="F62" s="1"/>
      <c r="G62" s="1"/>
      <c r="H62" s="1"/>
      <c r="I62" s="1"/>
      <c r="J62" s="1"/>
      <c r="K62" s="1"/>
      <c r="L62" s="1"/>
    </row>
    <row r="63" spans="1:14" ht="20.100000000000001" customHeight="1">
      <c r="A63" s="1"/>
      <c r="B63" s="1"/>
      <c r="C63" s="1"/>
      <c r="D63" s="1"/>
      <c r="E63" s="1"/>
      <c r="F63" s="1"/>
      <c r="G63" s="1"/>
      <c r="H63" s="1"/>
      <c r="I63" s="1"/>
      <c r="J63" s="1"/>
      <c r="K63" s="1"/>
      <c r="L63" s="1"/>
    </row>
    <row r="64" spans="1:14" ht="20.100000000000001" customHeight="1">
      <c r="A64" s="1"/>
      <c r="B64" s="1"/>
      <c r="C64" s="1"/>
      <c r="D64" s="1"/>
      <c r="E64" s="1"/>
      <c r="F64" s="1"/>
      <c r="G64" s="1"/>
      <c r="H64" s="1"/>
      <c r="I64" s="1"/>
      <c r="J64" s="1"/>
      <c r="K64" s="1"/>
      <c r="L64" s="1"/>
    </row>
    <row r="65" spans="1:12" ht="20.100000000000001" customHeight="1">
      <c r="A65" s="1"/>
      <c r="B65" s="1"/>
      <c r="C65" s="1"/>
      <c r="D65" s="1"/>
      <c r="E65" s="1"/>
      <c r="F65" s="1"/>
      <c r="G65" s="1"/>
      <c r="H65" s="1"/>
      <c r="I65" s="1"/>
      <c r="J65" s="1"/>
      <c r="K65" s="1"/>
      <c r="L65" s="1"/>
    </row>
    <row r="66" spans="1:12" ht="20.100000000000001" customHeight="1">
      <c r="A66" s="1"/>
      <c r="B66" s="1"/>
      <c r="C66" s="1"/>
      <c r="D66" s="1"/>
      <c r="E66" s="1"/>
      <c r="F66" s="1"/>
      <c r="G66" s="1"/>
      <c r="H66" s="1"/>
      <c r="I66" s="1"/>
      <c r="J66" s="1"/>
      <c r="K66" s="1"/>
      <c r="L66" s="1"/>
    </row>
    <row r="67" spans="1:12" ht="20.100000000000001" customHeight="1">
      <c r="A67" s="1"/>
      <c r="B67" s="1"/>
      <c r="C67" s="1"/>
      <c r="D67" s="1"/>
      <c r="E67" s="1"/>
      <c r="F67" s="1"/>
      <c r="G67" s="1"/>
      <c r="H67" s="1"/>
      <c r="I67" s="1"/>
      <c r="J67" s="1"/>
      <c r="K67" s="1"/>
      <c r="L67" s="1"/>
    </row>
    <row r="68" spans="1:12" ht="20.100000000000001" customHeight="1">
      <c r="A68" s="1"/>
      <c r="B68" s="1"/>
      <c r="C68" s="1"/>
      <c r="D68" s="1"/>
      <c r="E68" s="1"/>
      <c r="F68" s="1"/>
      <c r="G68" s="1"/>
      <c r="H68" s="1"/>
      <c r="I68" s="1"/>
      <c r="J68" s="1"/>
      <c r="K68" s="1"/>
      <c r="L68" s="1"/>
    </row>
  </sheetData>
  <mergeCells count="24">
    <mergeCell ref="K46:K47"/>
    <mergeCell ref="D58:D59"/>
    <mergeCell ref="J58:J59"/>
    <mergeCell ref="K58:K59"/>
    <mergeCell ref="D46:D47"/>
    <mergeCell ref="E46:E47"/>
    <mergeCell ref="I46:I47"/>
    <mergeCell ref="J46:J47"/>
    <mergeCell ref="J11:J12"/>
    <mergeCell ref="K11:K12"/>
    <mergeCell ref="D25:D26"/>
    <mergeCell ref="H25:H26"/>
    <mergeCell ref="I25:I26"/>
    <mergeCell ref="K25:K26"/>
    <mergeCell ref="A46:A47"/>
    <mergeCell ref="C58:C59"/>
    <mergeCell ref="I58:I59"/>
    <mergeCell ref="C11:C12"/>
    <mergeCell ref="I11:I12"/>
    <mergeCell ref="C25:C26"/>
    <mergeCell ref="G25:G26"/>
    <mergeCell ref="D11:D12"/>
    <mergeCell ref="B46:B47"/>
    <mergeCell ref="C46:C47"/>
  </mergeCells>
  <phoneticPr fontId="16" type="noConversion"/>
  <printOptions horizontalCentered="1"/>
  <pageMargins left="0.17" right="0.16" top="0.55000000000000004" bottom="0.39" header="0.25" footer="0.24"/>
  <pageSetup scale="57" orientation="portrait" horizontalDpi="4294967295" r:id="rId1"/>
  <headerFooter alignWithMargins="0">
    <oddHeader>&amp;L&amp;G  &amp;10BALANCE SHEET SUPPORTING SCHEDULES FOR:  ____________________________________________________________  DATE:  ______________________</oddHeader>
    <oddFooter>&amp;C&amp;8Page 4</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10"/>
    <pageSetUpPr fitToPage="1"/>
  </sheetPr>
  <dimension ref="A1:V76"/>
  <sheetViews>
    <sheetView showZeros="0" topLeftCell="A47" zoomScale="75" workbookViewId="0">
      <selection activeCell="A66" sqref="A66"/>
    </sheetView>
  </sheetViews>
  <sheetFormatPr defaultRowHeight="23.1" customHeight="1"/>
  <cols>
    <col min="1" max="1" width="40" customWidth="1"/>
    <col min="2" max="6" width="10.5546875" customWidth="1"/>
    <col min="7" max="7" width="10.44140625" customWidth="1"/>
    <col min="8" max="8" width="10.5546875" customWidth="1"/>
    <col min="9" max="10" width="10.44140625" customWidth="1"/>
    <col min="11" max="12" width="10.5546875" customWidth="1"/>
    <col min="13" max="13" width="10.44140625" customWidth="1"/>
    <col min="14" max="14" width="10.5546875" customWidth="1"/>
    <col min="15" max="15" width="10.33203125" customWidth="1"/>
    <col min="16" max="16" width="10.5546875" customWidth="1"/>
    <col min="17" max="17" width="17" customWidth="1"/>
  </cols>
  <sheetData>
    <row r="1" spans="1:22" ht="23.1" customHeight="1">
      <c r="A1" s="122" t="s">
        <v>333</v>
      </c>
      <c r="B1" s="325"/>
      <c r="C1" s="162"/>
      <c r="D1" s="162"/>
      <c r="E1" s="48"/>
      <c r="F1" s="48"/>
      <c r="G1" s="122" t="s">
        <v>332</v>
      </c>
      <c r="H1" s="326"/>
      <c r="I1" s="48"/>
    </row>
    <row r="2" spans="1:22" ht="23.1" customHeight="1">
      <c r="J2" s="1"/>
      <c r="K2" s="1"/>
      <c r="L2" s="1"/>
      <c r="M2" s="1"/>
      <c r="N2" s="1"/>
      <c r="O2" s="1"/>
      <c r="P2" s="1"/>
    </row>
    <row r="3" spans="1:22" ht="23.1" customHeight="1">
      <c r="A3" s="59"/>
      <c r="B3" s="358" t="s">
        <v>66</v>
      </c>
      <c r="C3" s="54"/>
      <c r="D3" s="60"/>
      <c r="E3" s="54" t="s">
        <v>67</v>
      </c>
      <c r="F3" s="60"/>
      <c r="G3" s="62" t="s">
        <v>190</v>
      </c>
      <c r="H3" s="63" t="s">
        <v>68</v>
      </c>
      <c r="I3" s="324"/>
      <c r="J3" s="322" t="s">
        <v>190</v>
      </c>
      <c r="K3" s="62" t="s">
        <v>288</v>
      </c>
      <c r="L3" s="54"/>
      <c r="M3" s="62" t="s">
        <v>190</v>
      </c>
      <c r="N3" s="231" t="s">
        <v>287</v>
      </c>
      <c r="O3" s="54"/>
      <c r="P3" s="61"/>
    </row>
    <row r="4" spans="1:22" ht="23.1" customHeight="1">
      <c r="A4" s="232" t="s">
        <v>71</v>
      </c>
      <c r="B4" s="234" t="s">
        <v>72</v>
      </c>
      <c r="C4" s="234" t="s">
        <v>10</v>
      </c>
      <c r="D4" s="88" t="s">
        <v>355</v>
      </c>
      <c r="E4" s="58" t="s">
        <v>73</v>
      </c>
      <c r="F4" s="88" t="s">
        <v>74</v>
      </c>
      <c r="G4" s="131" t="s">
        <v>289</v>
      </c>
      <c r="H4" s="304" t="s">
        <v>72</v>
      </c>
      <c r="I4" s="234" t="s">
        <v>76</v>
      </c>
      <c r="J4" s="323" t="s">
        <v>289</v>
      </c>
      <c r="K4" s="234" t="s">
        <v>72</v>
      </c>
      <c r="L4" s="234" t="s">
        <v>11</v>
      </c>
      <c r="M4" s="131" t="s">
        <v>289</v>
      </c>
      <c r="N4" s="88" t="s">
        <v>77</v>
      </c>
      <c r="O4" s="131" t="s">
        <v>286</v>
      </c>
      <c r="P4" s="233" t="s">
        <v>78</v>
      </c>
    </row>
    <row r="5" spans="1:22" ht="23.1" customHeight="1">
      <c r="A5" s="165"/>
      <c r="B5" s="235"/>
      <c r="C5" s="236"/>
      <c r="D5" s="236"/>
      <c r="E5" s="235"/>
      <c r="F5" s="165"/>
      <c r="G5" s="182" t="str">
        <f t="shared" ref="G5:G26" si="0">IF(F5=0,"",C5*E5*F5)</f>
        <v/>
      </c>
      <c r="H5" s="235"/>
      <c r="I5" s="57"/>
      <c r="J5" s="182" t="str">
        <f t="shared" ref="J5:J26" si="1">IF(H5=0,"",C5*H5*I5)</f>
        <v/>
      </c>
      <c r="K5" s="165"/>
      <c r="L5" s="165"/>
      <c r="M5" s="182" t="str">
        <f t="shared" ref="M5:M26" si="2">IF(K5=0,"",C5*K5*L5)</f>
        <v/>
      </c>
      <c r="N5" s="165"/>
      <c r="O5" s="165"/>
      <c r="P5" s="56" t="str">
        <f t="shared" ref="P5:P27" si="3">IF(N5,C5*N5*O5*0.36,"")</f>
        <v/>
      </c>
      <c r="R5" s="1"/>
      <c r="S5" s="1"/>
      <c r="T5" s="1"/>
      <c r="U5" s="1"/>
      <c r="V5" s="1"/>
    </row>
    <row r="6" spans="1:22" ht="23.1" customHeight="1">
      <c r="A6" s="165" t="s">
        <v>60</v>
      </c>
      <c r="B6" s="235"/>
      <c r="C6" s="236"/>
      <c r="D6" s="236"/>
      <c r="E6" s="235"/>
      <c r="F6" s="165"/>
      <c r="G6" s="182" t="str">
        <f t="shared" si="0"/>
        <v/>
      </c>
      <c r="H6" s="235"/>
      <c r="I6" s="57"/>
      <c r="J6" s="182" t="str">
        <f t="shared" si="1"/>
        <v/>
      </c>
      <c r="K6" s="165"/>
      <c r="L6" s="165"/>
      <c r="M6" s="182" t="str">
        <f t="shared" si="2"/>
        <v/>
      </c>
      <c r="N6" s="165"/>
      <c r="O6" s="165"/>
      <c r="P6" s="56" t="str">
        <f t="shared" si="3"/>
        <v/>
      </c>
      <c r="R6" s="1"/>
      <c r="S6" s="1"/>
      <c r="T6" s="1"/>
      <c r="U6" s="1"/>
      <c r="V6" s="1"/>
    </row>
    <row r="7" spans="1:22" ht="23.1" customHeight="1">
      <c r="A7" s="165" t="s">
        <v>60</v>
      </c>
      <c r="B7" s="235"/>
      <c r="C7" s="236"/>
      <c r="D7" s="236"/>
      <c r="E7" s="235"/>
      <c r="F7" s="165"/>
      <c r="G7" s="182" t="str">
        <f t="shared" si="0"/>
        <v/>
      </c>
      <c r="H7" s="235"/>
      <c r="I7" s="57"/>
      <c r="J7" s="182" t="str">
        <f t="shared" si="1"/>
        <v/>
      </c>
      <c r="K7" s="165"/>
      <c r="L7" s="165"/>
      <c r="M7" s="182" t="str">
        <f t="shared" si="2"/>
        <v/>
      </c>
      <c r="N7" s="165"/>
      <c r="O7" s="165"/>
      <c r="P7" s="56" t="str">
        <f t="shared" si="3"/>
        <v/>
      </c>
      <c r="U7" s="1"/>
      <c r="V7" s="1"/>
    </row>
    <row r="8" spans="1:22" ht="23.1" customHeight="1">
      <c r="A8" s="165" t="s">
        <v>60</v>
      </c>
      <c r="B8" s="235"/>
      <c r="C8" s="236"/>
      <c r="D8" s="236"/>
      <c r="E8" s="235"/>
      <c r="F8" s="165"/>
      <c r="G8" s="182" t="str">
        <f t="shared" si="0"/>
        <v/>
      </c>
      <c r="H8" s="235"/>
      <c r="I8" s="57"/>
      <c r="J8" s="182" t="str">
        <f t="shared" si="1"/>
        <v/>
      </c>
      <c r="K8" s="165"/>
      <c r="L8" s="165"/>
      <c r="M8" s="182" t="str">
        <f t="shared" si="2"/>
        <v/>
      </c>
      <c r="N8" s="165"/>
      <c r="O8" s="165"/>
      <c r="P8" s="56" t="str">
        <f t="shared" si="3"/>
        <v/>
      </c>
      <c r="U8" s="1"/>
      <c r="V8" s="1"/>
    </row>
    <row r="9" spans="1:22" ht="23.1" customHeight="1">
      <c r="A9" s="165" t="s">
        <v>60</v>
      </c>
      <c r="B9" s="235"/>
      <c r="C9" s="236"/>
      <c r="D9" s="236"/>
      <c r="E9" s="235"/>
      <c r="F9" s="165"/>
      <c r="G9" s="182" t="str">
        <f t="shared" si="0"/>
        <v/>
      </c>
      <c r="H9" s="235"/>
      <c r="I9" s="57"/>
      <c r="J9" s="182" t="str">
        <f t="shared" si="1"/>
        <v/>
      </c>
      <c r="K9" s="165"/>
      <c r="L9" s="165"/>
      <c r="M9" s="182" t="str">
        <f t="shared" si="2"/>
        <v/>
      </c>
      <c r="N9" s="165"/>
      <c r="O9" s="165"/>
      <c r="P9" s="56" t="str">
        <f t="shared" si="3"/>
        <v/>
      </c>
      <c r="U9" s="1"/>
      <c r="V9" s="1"/>
    </row>
    <row r="10" spans="1:22" ht="23.1" customHeight="1">
      <c r="A10" s="165"/>
      <c r="B10" s="235"/>
      <c r="C10" s="236"/>
      <c r="D10" s="236"/>
      <c r="E10" s="235"/>
      <c r="F10" s="165"/>
      <c r="G10" s="182"/>
      <c r="H10" s="235"/>
      <c r="I10" s="57"/>
      <c r="J10" s="182"/>
      <c r="K10" s="165"/>
      <c r="L10" s="165"/>
      <c r="M10" s="182"/>
      <c r="N10" s="165"/>
      <c r="O10" s="165"/>
      <c r="P10" s="56"/>
      <c r="U10" s="1"/>
      <c r="V10" s="1"/>
    </row>
    <row r="11" spans="1:22" ht="23.1" customHeight="1">
      <c r="A11" s="165"/>
      <c r="B11" s="235"/>
      <c r="C11" s="236"/>
      <c r="D11" s="236"/>
      <c r="E11" s="235"/>
      <c r="F11" s="165"/>
      <c r="G11" s="182"/>
      <c r="H11" s="235"/>
      <c r="I11" s="57"/>
      <c r="J11" s="182"/>
      <c r="K11" s="165"/>
      <c r="L11" s="165"/>
      <c r="M11" s="182"/>
      <c r="N11" s="165"/>
      <c r="O11" s="165"/>
      <c r="P11" s="56"/>
      <c r="U11" s="1"/>
      <c r="V11" s="1"/>
    </row>
    <row r="12" spans="1:22" ht="23.1" customHeight="1">
      <c r="A12" s="165"/>
      <c r="B12" s="235"/>
      <c r="C12" s="236"/>
      <c r="D12" s="236"/>
      <c r="E12" s="235"/>
      <c r="F12" s="165"/>
      <c r="G12" s="182"/>
      <c r="H12" s="235"/>
      <c r="I12" s="57"/>
      <c r="J12" s="182"/>
      <c r="K12" s="165"/>
      <c r="L12" s="165"/>
      <c r="M12" s="182"/>
      <c r="N12" s="165"/>
      <c r="O12" s="165"/>
      <c r="P12" s="56"/>
      <c r="U12" s="1"/>
      <c r="V12" s="1"/>
    </row>
    <row r="13" spans="1:22" ht="23.1" customHeight="1">
      <c r="A13" s="165"/>
      <c r="B13" s="235"/>
      <c r="C13" s="236"/>
      <c r="D13" s="236"/>
      <c r="E13" s="235"/>
      <c r="F13" s="165"/>
      <c r="G13" s="182"/>
      <c r="H13" s="235"/>
      <c r="I13" s="57"/>
      <c r="J13" s="182"/>
      <c r="K13" s="165"/>
      <c r="L13" s="165"/>
      <c r="M13" s="182"/>
      <c r="N13" s="165"/>
      <c r="O13" s="165"/>
      <c r="P13" s="56"/>
      <c r="U13" s="1"/>
      <c r="V13" s="1"/>
    </row>
    <row r="14" spans="1:22" ht="23.1" customHeight="1">
      <c r="A14" s="165"/>
      <c r="B14" s="235"/>
      <c r="C14" s="236"/>
      <c r="D14" s="236"/>
      <c r="E14" s="235"/>
      <c r="F14" s="165"/>
      <c r="G14" s="182"/>
      <c r="H14" s="235"/>
      <c r="I14" s="57"/>
      <c r="J14" s="182"/>
      <c r="K14" s="165"/>
      <c r="L14" s="165"/>
      <c r="M14" s="182"/>
      <c r="N14" s="165"/>
      <c r="O14" s="165"/>
      <c r="P14" s="56"/>
      <c r="U14" s="1"/>
      <c r="V14" s="1"/>
    </row>
    <row r="15" spans="1:22" ht="23.1" customHeight="1">
      <c r="A15" s="165" t="s">
        <v>60</v>
      </c>
      <c r="B15" s="235"/>
      <c r="C15" s="236"/>
      <c r="D15" s="236"/>
      <c r="E15" s="235"/>
      <c r="F15" s="165"/>
      <c r="G15" s="182" t="str">
        <f t="shared" si="0"/>
        <v/>
      </c>
      <c r="H15" s="235"/>
      <c r="I15" s="57"/>
      <c r="J15" s="182" t="str">
        <f t="shared" si="1"/>
        <v/>
      </c>
      <c r="K15" s="165"/>
      <c r="L15" s="165"/>
      <c r="M15" s="182" t="str">
        <f t="shared" si="2"/>
        <v/>
      </c>
      <c r="N15" s="165"/>
      <c r="O15" s="165"/>
      <c r="P15" s="56" t="str">
        <f t="shared" si="3"/>
        <v/>
      </c>
      <c r="U15" s="1"/>
      <c r="V15" s="1"/>
    </row>
    <row r="16" spans="1:22" ht="23.1" customHeight="1">
      <c r="A16" s="165" t="s">
        <v>60</v>
      </c>
      <c r="B16" s="235"/>
      <c r="C16" s="236"/>
      <c r="D16" s="236"/>
      <c r="E16" s="235"/>
      <c r="F16" s="165"/>
      <c r="G16" s="182" t="str">
        <f t="shared" si="0"/>
        <v/>
      </c>
      <c r="H16" s="235"/>
      <c r="I16" s="57"/>
      <c r="J16" s="182" t="str">
        <f t="shared" si="1"/>
        <v/>
      </c>
      <c r="K16" s="165"/>
      <c r="L16" s="165"/>
      <c r="M16" s="182" t="str">
        <f t="shared" si="2"/>
        <v/>
      </c>
      <c r="N16" s="165"/>
      <c r="O16" s="165"/>
      <c r="P16" s="56" t="str">
        <f t="shared" si="3"/>
        <v/>
      </c>
      <c r="R16" s="1"/>
      <c r="S16" s="1"/>
      <c r="T16" s="1"/>
      <c r="U16" s="1"/>
      <c r="V16" s="1"/>
    </row>
    <row r="17" spans="1:22" ht="23.1" customHeight="1">
      <c r="A17" s="165" t="s">
        <v>60</v>
      </c>
      <c r="B17" s="235"/>
      <c r="C17" s="236"/>
      <c r="D17" s="236"/>
      <c r="E17" s="235"/>
      <c r="F17" s="165"/>
      <c r="G17" s="182" t="str">
        <f t="shared" si="0"/>
        <v/>
      </c>
      <c r="H17" s="235"/>
      <c r="I17" s="57"/>
      <c r="J17" s="182" t="str">
        <f t="shared" si="1"/>
        <v/>
      </c>
      <c r="K17" s="165"/>
      <c r="L17" s="165"/>
      <c r="M17" s="182" t="str">
        <f t="shared" si="2"/>
        <v/>
      </c>
      <c r="N17" s="165"/>
      <c r="O17" s="165"/>
      <c r="P17" s="56" t="str">
        <f t="shared" si="3"/>
        <v/>
      </c>
      <c r="R17" s="2"/>
      <c r="S17" s="2"/>
      <c r="T17" s="2"/>
      <c r="U17" s="2"/>
      <c r="V17" s="2"/>
    </row>
    <row r="18" spans="1:22" ht="23.1" customHeight="1">
      <c r="A18" s="165" t="s">
        <v>60</v>
      </c>
      <c r="B18" s="235"/>
      <c r="C18" s="236"/>
      <c r="D18" s="236"/>
      <c r="E18" s="235"/>
      <c r="F18" s="165"/>
      <c r="G18" s="182" t="str">
        <f t="shared" si="0"/>
        <v/>
      </c>
      <c r="H18" s="235"/>
      <c r="I18" s="57"/>
      <c r="J18" s="182" t="str">
        <f t="shared" si="1"/>
        <v/>
      </c>
      <c r="K18" s="165"/>
      <c r="L18" s="165"/>
      <c r="M18" s="182" t="str">
        <f t="shared" si="2"/>
        <v/>
      </c>
      <c r="N18" s="165"/>
      <c r="O18" s="165"/>
      <c r="P18" s="56" t="str">
        <f t="shared" si="3"/>
        <v/>
      </c>
      <c r="R18" s="1"/>
      <c r="S18" s="1"/>
      <c r="T18" s="1"/>
      <c r="U18" s="1"/>
      <c r="V18" s="1"/>
    </row>
    <row r="19" spans="1:22" ht="23.1" customHeight="1">
      <c r="A19" s="165" t="s">
        <v>60</v>
      </c>
      <c r="B19" s="235"/>
      <c r="C19" s="236"/>
      <c r="D19" s="236"/>
      <c r="E19" s="235"/>
      <c r="F19" s="165"/>
      <c r="G19" s="182" t="str">
        <f t="shared" si="0"/>
        <v/>
      </c>
      <c r="H19" s="235"/>
      <c r="I19" s="57"/>
      <c r="J19" s="182" t="str">
        <f t="shared" si="1"/>
        <v/>
      </c>
      <c r="K19" s="165"/>
      <c r="L19" s="165"/>
      <c r="M19" s="182" t="str">
        <f t="shared" si="2"/>
        <v/>
      </c>
      <c r="N19" s="165"/>
      <c r="O19" s="165"/>
      <c r="P19" s="56" t="str">
        <f t="shared" si="3"/>
        <v/>
      </c>
    </row>
    <row r="20" spans="1:22" ht="23.1" customHeight="1">
      <c r="A20" s="165" t="s">
        <v>60</v>
      </c>
      <c r="B20" s="235"/>
      <c r="C20" s="236"/>
      <c r="D20" s="236"/>
      <c r="E20" s="235"/>
      <c r="F20" s="165"/>
      <c r="G20" s="182" t="str">
        <f t="shared" si="0"/>
        <v/>
      </c>
      <c r="H20" s="235"/>
      <c r="I20" s="57"/>
      <c r="J20" s="182" t="str">
        <f t="shared" si="1"/>
        <v/>
      </c>
      <c r="K20" s="165"/>
      <c r="L20" s="165"/>
      <c r="M20" s="182" t="str">
        <f t="shared" si="2"/>
        <v/>
      </c>
      <c r="N20" s="165"/>
      <c r="O20" s="165"/>
      <c r="P20" s="56" t="str">
        <f t="shared" si="3"/>
        <v/>
      </c>
    </row>
    <row r="21" spans="1:22" ht="23.1" customHeight="1">
      <c r="A21" s="165" t="s">
        <v>60</v>
      </c>
      <c r="B21" s="235"/>
      <c r="C21" s="236"/>
      <c r="D21" s="236"/>
      <c r="E21" s="235"/>
      <c r="F21" s="165"/>
      <c r="G21" s="182" t="str">
        <f t="shared" si="0"/>
        <v/>
      </c>
      <c r="H21" s="235"/>
      <c r="I21" s="57"/>
      <c r="J21" s="182" t="str">
        <f t="shared" si="1"/>
        <v/>
      </c>
      <c r="K21" s="165"/>
      <c r="L21" s="165"/>
      <c r="M21" s="182" t="str">
        <f t="shared" si="2"/>
        <v/>
      </c>
      <c r="N21" s="165"/>
      <c r="O21" s="165"/>
      <c r="P21" s="56" t="str">
        <f t="shared" si="3"/>
        <v/>
      </c>
    </row>
    <row r="22" spans="1:22" ht="23.1" customHeight="1">
      <c r="A22" s="165" t="s">
        <v>60</v>
      </c>
      <c r="B22" s="235"/>
      <c r="C22" s="236"/>
      <c r="D22" s="236"/>
      <c r="E22" s="235"/>
      <c r="F22" s="165"/>
      <c r="G22" s="182" t="str">
        <f t="shared" si="0"/>
        <v/>
      </c>
      <c r="H22" s="235"/>
      <c r="I22" s="57"/>
      <c r="J22" s="182" t="str">
        <f t="shared" si="1"/>
        <v/>
      </c>
      <c r="K22" s="165"/>
      <c r="L22" s="165"/>
      <c r="M22" s="182" t="str">
        <f t="shared" si="2"/>
        <v/>
      </c>
      <c r="N22" s="165"/>
      <c r="O22" s="165"/>
      <c r="P22" s="56" t="str">
        <f t="shared" si="3"/>
        <v/>
      </c>
    </row>
    <row r="23" spans="1:22" ht="23.1" customHeight="1">
      <c r="A23" s="165" t="s">
        <v>60</v>
      </c>
      <c r="B23" s="235"/>
      <c r="C23" s="236"/>
      <c r="D23" s="236"/>
      <c r="E23" s="235"/>
      <c r="F23" s="165"/>
      <c r="G23" s="182" t="str">
        <f t="shared" si="0"/>
        <v/>
      </c>
      <c r="H23" s="235"/>
      <c r="I23" s="57"/>
      <c r="J23" s="182" t="str">
        <f t="shared" si="1"/>
        <v/>
      </c>
      <c r="K23" s="165"/>
      <c r="L23" s="165"/>
      <c r="M23" s="182" t="str">
        <f t="shared" si="2"/>
        <v/>
      </c>
      <c r="N23" s="165"/>
      <c r="O23" s="165"/>
      <c r="P23" s="56" t="str">
        <f t="shared" si="3"/>
        <v/>
      </c>
    </row>
    <row r="24" spans="1:22" ht="23.1" customHeight="1">
      <c r="A24" s="165" t="s">
        <v>60</v>
      </c>
      <c r="B24" s="235"/>
      <c r="C24" s="236"/>
      <c r="D24" s="236"/>
      <c r="E24" s="235"/>
      <c r="F24" s="165"/>
      <c r="G24" s="182" t="str">
        <f t="shared" si="0"/>
        <v/>
      </c>
      <c r="H24" s="235"/>
      <c r="I24" s="57"/>
      <c r="J24" s="182" t="str">
        <f t="shared" si="1"/>
        <v/>
      </c>
      <c r="K24" s="165"/>
      <c r="L24" s="165"/>
      <c r="M24" s="182" t="str">
        <f t="shared" si="2"/>
        <v/>
      </c>
      <c r="N24" s="165"/>
      <c r="O24" s="165"/>
      <c r="P24" s="56" t="str">
        <f t="shared" si="3"/>
        <v/>
      </c>
    </row>
    <row r="25" spans="1:22" ht="23.1" customHeight="1">
      <c r="A25" s="165" t="s">
        <v>60</v>
      </c>
      <c r="B25" s="235"/>
      <c r="C25" s="236"/>
      <c r="D25" s="236"/>
      <c r="E25" s="235"/>
      <c r="F25" s="165"/>
      <c r="G25" s="182" t="str">
        <f t="shared" si="0"/>
        <v/>
      </c>
      <c r="H25" s="235"/>
      <c r="I25" s="57"/>
      <c r="J25" s="182" t="str">
        <f t="shared" si="1"/>
        <v/>
      </c>
      <c r="K25" s="165"/>
      <c r="L25" s="165"/>
      <c r="M25" s="182" t="str">
        <f t="shared" si="2"/>
        <v/>
      </c>
      <c r="N25" s="165"/>
      <c r="O25" s="165"/>
      <c r="P25" s="56" t="str">
        <f t="shared" si="3"/>
        <v/>
      </c>
    </row>
    <row r="26" spans="1:22" ht="23.1" customHeight="1">
      <c r="A26" s="165" t="s">
        <v>60</v>
      </c>
      <c r="B26" s="235"/>
      <c r="C26" s="236"/>
      <c r="D26" s="236"/>
      <c r="E26" s="235"/>
      <c r="F26" s="165"/>
      <c r="G26" s="182" t="str">
        <f t="shared" si="0"/>
        <v/>
      </c>
      <c r="H26" s="235"/>
      <c r="I26" s="57"/>
      <c r="J26" s="182" t="str">
        <f t="shared" si="1"/>
        <v/>
      </c>
      <c r="K26" s="165"/>
      <c r="L26" s="165"/>
      <c r="M26" s="182" t="str">
        <f t="shared" si="2"/>
        <v/>
      </c>
      <c r="N26" s="165"/>
      <c r="O26" s="165"/>
      <c r="P26" s="56" t="str">
        <f t="shared" si="3"/>
        <v/>
      </c>
    </row>
    <row r="27" spans="1:22" ht="23.1" customHeight="1" thickBot="1">
      <c r="A27" s="165"/>
      <c r="B27" s="237"/>
      <c r="C27" s="236"/>
      <c r="D27" s="236"/>
      <c r="E27" s="235"/>
      <c r="F27" s="165"/>
      <c r="G27" s="215"/>
      <c r="H27" s="238"/>
      <c r="I27" s="57"/>
      <c r="J27" s="215"/>
      <c r="K27" s="165"/>
      <c r="L27" s="165"/>
      <c r="M27" s="215"/>
      <c r="N27" s="165"/>
      <c r="O27" s="165"/>
      <c r="P27" s="56" t="str">
        <f t="shared" si="3"/>
        <v/>
      </c>
    </row>
    <row r="28" spans="1:22" ht="23.1" customHeight="1" thickBot="1">
      <c r="A28" s="1"/>
      <c r="B28" s="1"/>
      <c r="E28" s="4" t="s">
        <v>267</v>
      </c>
      <c r="F28" s="1"/>
      <c r="G28" s="240">
        <f>SUM(G5:G26)</f>
        <v>0</v>
      </c>
      <c r="H28" s="1"/>
      <c r="I28" s="1"/>
      <c r="J28" s="240">
        <f>SUM(J5:J26)</f>
        <v>0</v>
      </c>
      <c r="K28" s="1"/>
      <c r="L28" s="1"/>
      <c r="M28" s="240">
        <f>SUM(M5:M26)</f>
        <v>0</v>
      </c>
      <c r="O28" s="140" t="s">
        <v>13</v>
      </c>
      <c r="P28" s="239">
        <f>SUM(P5:P26)</f>
        <v>0</v>
      </c>
    </row>
    <row r="29" spans="1:22" ht="23.1" customHeight="1">
      <c r="A29" s="1"/>
      <c r="C29" s="1"/>
      <c r="D29" s="1"/>
      <c r="E29" s="4" t="s">
        <v>147</v>
      </c>
      <c r="F29" s="1"/>
      <c r="G29" s="77"/>
      <c r="H29" s="3"/>
      <c r="I29" s="1"/>
      <c r="J29" s="77"/>
      <c r="K29" s="3"/>
      <c r="L29" s="1"/>
      <c r="M29" s="58"/>
      <c r="N29" s="1"/>
      <c r="O29" s="140" t="s">
        <v>290</v>
      </c>
      <c r="P29" s="57"/>
    </row>
    <row r="30" spans="1:22" ht="23.1" customHeight="1">
      <c r="A30" s="1"/>
      <c r="B30" s="1"/>
      <c r="C30" s="1"/>
      <c r="D30" s="1"/>
      <c r="E30" s="1"/>
      <c r="F30" s="1"/>
      <c r="G30" s="55"/>
      <c r="H30" s="1"/>
      <c r="I30" s="1"/>
      <c r="J30" s="55"/>
      <c r="K30" s="1"/>
      <c r="L30" s="1"/>
      <c r="M30" s="55"/>
      <c r="O30" s="141" t="s">
        <v>12</v>
      </c>
      <c r="P30" s="57">
        <f>IF($P$28&gt;40000,P28-40000,0)</f>
        <v>0</v>
      </c>
    </row>
    <row r="31" spans="1:22" ht="23.1" customHeight="1">
      <c r="A31" s="1"/>
      <c r="C31" s="1"/>
      <c r="D31" s="1"/>
      <c r="E31" s="4" t="s">
        <v>268</v>
      </c>
      <c r="F31" s="1"/>
      <c r="G31" s="84">
        <f>SUM(G28-G29)</f>
        <v>0</v>
      </c>
      <c r="H31" s="84"/>
      <c r="I31" s="1"/>
      <c r="J31" s="84">
        <f>SUM(J28-J29)</f>
        <v>0</v>
      </c>
      <c r="K31" s="84"/>
      <c r="L31" s="76"/>
      <c r="M31" s="56">
        <f>SUM(M28-M29)</f>
        <v>0</v>
      </c>
      <c r="N31" s="1"/>
      <c r="O31" s="1"/>
      <c r="P31" s="1"/>
      <c r="S31" s="4"/>
      <c r="T31" s="1"/>
      <c r="U31" s="83"/>
    </row>
    <row r="32" spans="1:22" ht="23.1" customHeight="1">
      <c r="A32" s="1"/>
      <c r="C32" s="1"/>
      <c r="D32" s="1"/>
      <c r="E32" s="4" t="s">
        <v>269</v>
      </c>
      <c r="F32" s="1"/>
      <c r="G32" s="110"/>
      <c r="H32" s="111"/>
      <c r="I32" s="1"/>
      <c r="J32" s="110"/>
      <c r="K32" s="111"/>
      <c r="L32" s="111"/>
      <c r="M32" s="110"/>
      <c r="O32" s="141" t="s">
        <v>14</v>
      </c>
      <c r="P32" s="239">
        <f>P28-P30</f>
        <v>0</v>
      </c>
      <c r="S32" s="4"/>
      <c r="T32" s="1"/>
      <c r="U32" s="83"/>
    </row>
    <row r="33" spans="1:21" ht="23.1" customHeight="1" thickBot="1">
      <c r="A33" s="1"/>
      <c r="B33" s="1"/>
      <c r="C33" s="1"/>
      <c r="D33" s="1"/>
      <c r="E33" s="1"/>
      <c r="F33" s="1"/>
      <c r="G33" s="1"/>
      <c r="H33" s="1"/>
      <c r="I33" s="1"/>
      <c r="J33" s="1"/>
      <c r="K33" s="1"/>
      <c r="L33" s="1"/>
      <c r="M33" s="1"/>
      <c r="O33" s="4" t="s">
        <v>162</v>
      </c>
      <c r="P33" s="239"/>
      <c r="S33" s="4"/>
      <c r="T33" s="1"/>
      <c r="U33" s="1"/>
    </row>
    <row r="34" spans="1:21" ht="23.1" customHeight="1" thickBot="1">
      <c r="A34" s="1"/>
      <c r="C34" s="1"/>
      <c r="D34" s="1"/>
      <c r="E34" s="4" t="s">
        <v>270</v>
      </c>
      <c r="F34" s="1"/>
      <c r="G34" s="241">
        <f>G31*G32</f>
        <v>0</v>
      </c>
      <c r="H34" s="83"/>
      <c r="I34" s="1"/>
      <c r="J34" s="241">
        <f>J31*J32</f>
        <v>0</v>
      </c>
      <c r="K34" s="83"/>
      <c r="L34" s="83"/>
      <c r="M34" s="241">
        <f>M31*M32</f>
        <v>0</v>
      </c>
      <c r="O34" s="4" t="s">
        <v>166</v>
      </c>
      <c r="P34" s="239">
        <f>P32*0.25</f>
        <v>0</v>
      </c>
      <c r="S34" s="4"/>
      <c r="T34" s="1"/>
      <c r="U34" s="153"/>
    </row>
    <row r="35" spans="1:21" ht="23.1" customHeight="1">
      <c r="A35" s="1"/>
      <c r="B35" s="1"/>
      <c r="C35" s="1"/>
      <c r="D35" s="1"/>
      <c r="E35" s="1"/>
      <c r="F35" s="1"/>
      <c r="G35" s="1"/>
      <c r="H35" s="1"/>
      <c r="I35" s="1"/>
      <c r="J35" s="1"/>
      <c r="K35" s="1"/>
      <c r="L35" s="1"/>
      <c r="M35" s="1"/>
      <c r="N35" s="1"/>
      <c r="O35" s="1"/>
      <c r="P35" s="1"/>
    </row>
    <row r="36" spans="1:21" ht="23.1" customHeight="1">
      <c r="A36" s="1"/>
      <c r="B36" s="80" t="s">
        <v>66</v>
      </c>
      <c r="C36" s="1"/>
      <c r="D36" s="112" t="s">
        <v>193</v>
      </c>
      <c r="E36" s="1"/>
      <c r="F36" s="1"/>
      <c r="G36" s="112" t="s">
        <v>193</v>
      </c>
      <c r="H36" s="1"/>
      <c r="I36" s="1"/>
      <c r="J36" s="112" t="s">
        <v>193</v>
      </c>
      <c r="K36" s="1"/>
      <c r="L36" s="1"/>
      <c r="M36" s="112" t="s">
        <v>193</v>
      </c>
      <c r="N36" s="1"/>
      <c r="O36" s="1"/>
      <c r="R36" s="143"/>
      <c r="S36" s="143"/>
      <c r="T36" s="137"/>
      <c r="U36" s="4"/>
    </row>
    <row r="37" spans="1:21" ht="23.1" customHeight="1">
      <c r="A37" s="1" t="s">
        <v>71</v>
      </c>
      <c r="B37" s="88" t="s">
        <v>72</v>
      </c>
      <c r="C37" s="113" t="s">
        <v>10</v>
      </c>
      <c r="D37" s="10" t="s">
        <v>72</v>
      </c>
      <c r="E37" s="10" t="s">
        <v>11</v>
      </c>
      <c r="F37" s="10" t="s">
        <v>190</v>
      </c>
      <c r="G37" s="4" t="s">
        <v>72</v>
      </c>
      <c r="H37" s="10" t="s">
        <v>11</v>
      </c>
      <c r="I37" s="10" t="s">
        <v>190</v>
      </c>
      <c r="J37" s="10" t="s">
        <v>72</v>
      </c>
      <c r="K37" s="10" t="s">
        <v>76</v>
      </c>
      <c r="L37" s="10" t="s">
        <v>190</v>
      </c>
      <c r="M37" s="10" t="s">
        <v>72</v>
      </c>
      <c r="N37" s="10" t="s">
        <v>76</v>
      </c>
      <c r="O37" s="1" t="s">
        <v>75</v>
      </c>
      <c r="R37" s="4"/>
      <c r="S37" s="4"/>
      <c r="T37" s="137"/>
      <c r="U37" s="137"/>
    </row>
    <row r="38" spans="1:21" ht="23.1" customHeight="1">
      <c r="A38" s="154">
        <f>A5</f>
        <v>0</v>
      </c>
      <c r="B38" s="54" t="str">
        <f t="shared" ref="B38:C42" si="4">IF(B5=0," ",B5)</f>
        <v xml:space="preserve"> </v>
      </c>
      <c r="C38" s="114" t="str">
        <f t="shared" si="4"/>
        <v xml:space="preserve"> </v>
      </c>
      <c r="D38" s="98"/>
      <c r="E38" s="98"/>
      <c r="F38" s="158" t="str">
        <f t="shared" ref="F38:F54" si="5">IF(E38=0,"",C38*D38*E38)</f>
        <v/>
      </c>
      <c r="G38" s="98"/>
      <c r="H38" s="54"/>
      <c r="I38" s="159" t="str">
        <f t="shared" ref="I38:I54" si="6">IF(G38=0,"",C38*G38*H38)</f>
        <v/>
      </c>
      <c r="J38" s="98"/>
      <c r="K38" s="98"/>
      <c r="L38" s="159" t="str">
        <f t="shared" ref="L38:L54" si="7">IF(J38=0,"",C38*J38*K38)</f>
        <v/>
      </c>
      <c r="M38" s="98"/>
      <c r="N38" s="98"/>
      <c r="O38" s="159" t="str">
        <f t="shared" ref="O38:O54" si="8">IF(M38=0,"",F38*M38*N38)</f>
        <v/>
      </c>
      <c r="R38" s="4"/>
      <c r="S38" s="4"/>
      <c r="T38" s="137"/>
      <c r="U38" s="137"/>
    </row>
    <row r="39" spans="1:21" ht="23.1" customHeight="1">
      <c r="A39" s="51" t="str">
        <f>A6</f>
        <v xml:space="preserve"> </v>
      </c>
      <c r="B39" s="50" t="str">
        <f t="shared" si="4"/>
        <v xml:space="preserve"> </v>
      </c>
      <c r="C39" s="114" t="str">
        <f t="shared" si="4"/>
        <v xml:space="preserve"> </v>
      </c>
      <c r="D39" s="99"/>
      <c r="E39" s="99"/>
      <c r="F39" s="159" t="str">
        <f t="shared" si="5"/>
        <v/>
      </c>
      <c r="G39" s="99"/>
      <c r="H39" s="50"/>
      <c r="I39" s="159" t="str">
        <f t="shared" si="6"/>
        <v/>
      </c>
      <c r="J39" s="99"/>
      <c r="K39" s="99"/>
      <c r="L39" s="159" t="str">
        <f t="shared" si="7"/>
        <v/>
      </c>
      <c r="M39" s="99"/>
      <c r="N39" s="99"/>
      <c r="O39" s="159" t="str">
        <f t="shared" si="8"/>
        <v/>
      </c>
      <c r="R39" s="4"/>
      <c r="S39" s="4"/>
      <c r="T39" s="137"/>
      <c r="U39" s="137"/>
    </row>
    <row r="40" spans="1:21" ht="23.1" customHeight="1">
      <c r="A40" s="51" t="str">
        <f>A7</f>
        <v xml:space="preserve"> </v>
      </c>
      <c r="B40" s="50" t="str">
        <f t="shared" si="4"/>
        <v xml:space="preserve"> </v>
      </c>
      <c r="C40" s="114" t="str">
        <f t="shared" si="4"/>
        <v xml:space="preserve"> </v>
      </c>
      <c r="D40" s="99"/>
      <c r="E40" s="99"/>
      <c r="F40" s="159" t="str">
        <f t="shared" si="5"/>
        <v/>
      </c>
      <c r="G40" s="99"/>
      <c r="H40" s="50"/>
      <c r="I40" s="159" t="str">
        <f t="shared" si="6"/>
        <v/>
      </c>
      <c r="J40" s="99"/>
      <c r="K40" s="99"/>
      <c r="L40" s="159" t="str">
        <f t="shared" si="7"/>
        <v/>
      </c>
      <c r="M40" s="99"/>
      <c r="N40" s="99"/>
      <c r="O40" s="159" t="str">
        <f t="shared" si="8"/>
        <v/>
      </c>
      <c r="R40" s="4"/>
      <c r="S40" s="4"/>
      <c r="T40" s="137"/>
      <c r="U40" s="137"/>
    </row>
    <row r="41" spans="1:21" ht="23.1" customHeight="1">
      <c r="A41" s="51" t="str">
        <f>A8</f>
        <v xml:space="preserve"> </v>
      </c>
      <c r="B41" s="50" t="str">
        <f t="shared" si="4"/>
        <v xml:space="preserve"> </v>
      </c>
      <c r="C41" s="114" t="str">
        <f t="shared" si="4"/>
        <v xml:space="preserve"> </v>
      </c>
      <c r="D41" s="99"/>
      <c r="E41" s="99"/>
      <c r="F41" s="159" t="str">
        <f t="shared" si="5"/>
        <v/>
      </c>
      <c r="G41" s="99"/>
      <c r="H41" s="50"/>
      <c r="I41" s="159" t="str">
        <f t="shared" si="6"/>
        <v/>
      </c>
      <c r="J41" s="99"/>
      <c r="K41" s="99"/>
      <c r="L41" s="159" t="str">
        <f t="shared" si="7"/>
        <v/>
      </c>
      <c r="M41" s="99"/>
      <c r="N41" s="99"/>
      <c r="O41" s="159" t="str">
        <f t="shared" si="8"/>
        <v/>
      </c>
      <c r="R41" s="4"/>
      <c r="S41" s="4"/>
      <c r="T41" s="137"/>
      <c r="U41" s="137"/>
    </row>
    <row r="42" spans="1:21" ht="23.1" customHeight="1">
      <c r="A42" s="51" t="str">
        <f>A9</f>
        <v xml:space="preserve"> </v>
      </c>
      <c r="B42" s="50" t="str">
        <f t="shared" si="4"/>
        <v xml:space="preserve"> </v>
      </c>
      <c r="C42" s="114" t="str">
        <f t="shared" si="4"/>
        <v xml:space="preserve"> </v>
      </c>
      <c r="D42" s="99"/>
      <c r="E42" s="99"/>
      <c r="F42" s="159" t="str">
        <f t="shared" si="5"/>
        <v/>
      </c>
      <c r="G42" s="99"/>
      <c r="H42" s="50"/>
      <c r="I42" s="159" t="str">
        <f t="shared" si="6"/>
        <v/>
      </c>
      <c r="J42" s="99"/>
      <c r="K42" s="99"/>
      <c r="L42" s="159" t="str">
        <f t="shared" si="7"/>
        <v/>
      </c>
      <c r="M42" s="99"/>
      <c r="N42" s="99"/>
      <c r="O42" s="159" t="str">
        <f t="shared" si="8"/>
        <v/>
      </c>
      <c r="R42" s="2"/>
      <c r="S42" s="87"/>
      <c r="T42" s="138"/>
      <c r="U42" s="138"/>
    </row>
    <row r="43" spans="1:21" ht="23.1" customHeight="1">
      <c r="A43" s="51" t="str">
        <f t="shared" ref="A43:A54" si="9">A15</f>
        <v xml:space="preserve"> </v>
      </c>
      <c r="B43" s="50" t="str">
        <f t="shared" ref="B43:C55" si="10">IF(B15=0," ",B15)</f>
        <v xml:space="preserve"> </v>
      </c>
      <c r="C43" s="114" t="str">
        <f t="shared" si="10"/>
        <v xml:space="preserve"> </v>
      </c>
      <c r="D43" s="99"/>
      <c r="E43" s="99"/>
      <c r="F43" s="159" t="str">
        <f t="shared" si="5"/>
        <v/>
      </c>
      <c r="G43" s="99"/>
      <c r="H43" s="50"/>
      <c r="I43" s="159" t="str">
        <f t="shared" si="6"/>
        <v/>
      </c>
      <c r="J43" s="99"/>
      <c r="K43" s="99"/>
      <c r="L43" s="159" t="str">
        <f t="shared" si="7"/>
        <v/>
      </c>
      <c r="M43" s="99"/>
      <c r="N43" s="99"/>
      <c r="O43" s="159" t="str">
        <f t="shared" si="8"/>
        <v/>
      </c>
      <c r="R43" s="1"/>
      <c r="S43" s="4"/>
      <c r="T43" s="137"/>
      <c r="U43" s="137"/>
    </row>
    <row r="44" spans="1:21" ht="23.1" customHeight="1">
      <c r="A44" s="51" t="str">
        <f t="shared" si="9"/>
        <v xml:space="preserve"> </v>
      </c>
      <c r="B44" s="50" t="str">
        <f t="shared" si="10"/>
        <v xml:space="preserve"> </v>
      </c>
      <c r="C44" s="114" t="str">
        <f t="shared" si="10"/>
        <v xml:space="preserve"> </v>
      </c>
      <c r="D44" s="99"/>
      <c r="E44" s="99"/>
      <c r="F44" s="159" t="str">
        <f t="shared" si="5"/>
        <v/>
      </c>
      <c r="G44" s="99"/>
      <c r="H44" s="50"/>
      <c r="I44" s="159" t="str">
        <f t="shared" si="6"/>
        <v/>
      </c>
      <c r="J44" s="99"/>
      <c r="K44" s="99"/>
      <c r="L44" s="159" t="str">
        <f t="shared" si="7"/>
        <v/>
      </c>
      <c r="M44" s="99"/>
      <c r="N44" s="99"/>
      <c r="O44" s="159" t="str">
        <f t="shared" si="8"/>
        <v/>
      </c>
    </row>
    <row r="45" spans="1:21" ht="23.1" customHeight="1">
      <c r="A45" s="51" t="str">
        <f t="shared" si="9"/>
        <v xml:space="preserve"> </v>
      </c>
      <c r="B45" s="50" t="str">
        <f t="shared" si="10"/>
        <v xml:space="preserve"> </v>
      </c>
      <c r="C45" s="114" t="str">
        <f t="shared" si="10"/>
        <v xml:space="preserve"> </v>
      </c>
      <c r="D45" s="99"/>
      <c r="E45" s="99"/>
      <c r="F45" s="159" t="str">
        <f t="shared" si="5"/>
        <v/>
      </c>
      <c r="G45" s="99"/>
      <c r="H45" s="50"/>
      <c r="I45" s="159" t="str">
        <f t="shared" si="6"/>
        <v/>
      </c>
      <c r="J45" s="99"/>
      <c r="K45" s="99"/>
      <c r="L45" s="159" t="str">
        <f t="shared" si="7"/>
        <v/>
      </c>
      <c r="M45" s="99"/>
      <c r="N45" s="99"/>
      <c r="O45" s="159" t="str">
        <f t="shared" si="8"/>
        <v/>
      </c>
    </row>
    <row r="46" spans="1:21" ht="23.1" customHeight="1">
      <c r="A46" s="51" t="str">
        <f t="shared" si="9"/>
        <v xml:space="preserve"> </v>
      </c>
      <c r="B46" s="50" t="str">
        <f t="shared" si="10"/>
        <v xml:space="preserve"> </v>
      </c>
      <c r="C46" s="114" t="str">
        <f t="shared" si="10"/>
        <v xml:space="preserve"> </v>
      </c>
      <c r="D46" s="99"/>
      <c r="E46" s="99"/>
      <c r="F46" s="159" t="str">
        <f t="shared" si="5"/>
        <v/>
      </c>
      <c r="G46" s="99"/>
      <c r="H46" s="50"/>
      <c r="I46" s="159" t="str">
        <f t="shared" si="6"/>
        <v/>
      </c>
      <c r="J46" s="99"/>
      <c r="K46" s="99"/>
      <c r="L46" s="159" t="str">
        <f t="shared" si="7"/>
        <v/>
      </c>
      <c r="M46" s="99"/>
      <c r="N46" s="99"/>
      <c r="O46" s="159" t="str">
        <f t="shared" si="8"/>
        <v/>
      </c>
    </row>
    <row r="47" spans="1:21" ht="23.1" customHeight="1">
      <c r="A47" s="51" t="str">
        <f t="shared" si="9"/>
        <v xml:space="preserve"> </v>
      </c>
      <c r="B47" s="50" t="str">
        <f t="shared" si="10"/>
        <v xml:space="preserve"> </v>
      </c>
      <c r="C47" s="114" t="str">
        <f t="shared" si="10"/>
        <v xml:space="preserve"> </v>
      </c>
      <c r="D47" s="99"/>
      <c r="E47" s="99"/>
      <c r="F47" s="159" t="str">
        <f t="shared" si="5"/>
        <v/>
      </c>
      <c r="G47" s="99"/>
      <c r="H47" s="50"/>
      <c r="I47" s="159" t="str">
        <f t="shared" si="6"/>
        <v/>
      </c>
      <c r="J47" s="99"/>
      <c r="K47" s="99"/>
      <c r="L47" s="159" t="str">
        <f t="shared" si="7"/>
        <v/>
      </c>
      <c r="M47" s="99"/>
      <c r="N47" s="99"/>
      <c r="O47" s="159" t="str">
        <f t="shared" si="8"/>
        <v/>
      </c>
    </row>
    <row r="48" spans="1:21" ht="23.1" customHeight="1">
      <c r="A48" s="51" t="str">
        <f t="shared" si="9"/>
        <v xml:space="preserve"> </v>
      </c>
      <c r="B48" s="50" t="str">
        <f t="shared" si="10"/>
        <v xml:space="preserve"> </v>
      </c>
      <c r="C48" s="114" t="str">
        <f t="shared" si="10"/>
        <v xml:space="preserve"> </v>
      </c>
      <c r="D48" s="99"/>
      <c r="E48" s="99"/>
      <c r="F48" s="159" t="str">
        <f t="shared" si="5"/>
        <v/>
      </c>
      <c r="G48" s="99"/>
      <c r="H48" s="50"/>
      <c r="I48" s="159" t="str">
        <f t="shared" si="6"/>
        <v/>
      </c>
      <c r="J48" s="99"/>
      <c r="K48" s="99"/>
      <c r="L48" s="159" t="str">
        <f t="shared" si="7"/>
        <v/>
      </c>
      <c r="M48" s="99"/>
      <c r="N48" s="99"/>
      <c r="O48" s="159" t="str">
        <f t="shared" si="8"/>
        <v/>
      </c>
    </row>
    <row r="49" spans="1:15" ht="23.1" customHeight="1">
      <c r="A49" s="51" t="str">
        <f t="shared" si="9"/>
        <v xml:space="preserve"> </v>
      </c>
      <c r="B49" s="50" t="str">
        <f t="shared" si="10"/>
        <v xml:space="preserve"> </v>
      </c>
      <c r="C49" s="114" t="str">
        <f t="shared" si="10"/>
        <v xml:space="preserve"> </v>
      </c>
      <c r="D49" s="99"/>
      <c r="E49" s="99"/>
      <c r="F49" s="159" t="str">
        <f t="shared" si="5"/>
        <v/>
      </c>
      <c r="G49" s="99"/>
      <c r="H49" s="50"/>
      <c r="I49" s="159" t="str">
        <f t="shared" si="6"/>
        <v/>
      </c>
      <c r="J49" s="99"/>
      <c r="K49" s="99"/>
      <c r="L49" s="159" t="str">
        <f t="shared" si="7"/>
        <v/>
      </c>
      <c r="M49" s="99"/>
      <c r="N49" s="99"/>
      <c r="O49" s="159" t="str">
        <f t="shared" si="8"/>
        <v/>
      </c>
    </row>
    <row r="50" spans="1:15" ht="23.1" customHeight="1">
      <c r="A50" s="51" t="str">
        <f t="shared" si="9"/>
        <v xml:space="preserve"> </v>
      </c>
      <c r="B50" s="50" t="str">
        <f t="shared" si="10"/>
        <v xml:space="preserve"> </v>
      </c>
      <c r="C50" s="114" t="str">
        <f t="shared" si="10"/>
        <v xml:space="preserve"> </v>
      </c>
      <c r="D50" s="99"/>
      <c r="E50" s="99"/>
      <c r="F50" s="159" t="str">
        <f t="shared" si="5"/>
        <v/>
      </c>
      <c r="G50" s="99"/>
      <c r="H50" s="50"/>
      <c r="I50" s="159" t="str">
        <f t="shared" si="6"/>
        <v/>
      </c>
      <c r="J50" s="99"/>
      <c r="K50" s="99"/>
      <c r="L50" s="159" t="str">
        <f t="shared" si="7"/>
        <v/>
      </c>
      <c r="M50" s="99"/>
      <c r="N50" s="99"/>
      <c r="O50" s="159" t="str">
        <f t="shared" si="8"/>
        <v/>
      </c>
    </row>
    <row r="51" spans="1:15" ht="23.1" customHeight="1">
      <c r="A51" s="51" t="str">
        <f t="shared" si="9"/>
        <v xml:space="preserve"> </v>
      </c>
      <c r="B51" s="50" t="str">
        <f t="shared" si="10"/>
        <v xml:space="preserve"> </v>
      </c>
      <c r="C51" s="114" t="str">
        <f t="shared" si="10"/>
        <v xml:space="preserve"> </v>
      </c>
      <c r="D51" s="99"/>
      <c r="E51" s="99"/>
      <c r="F51" s="159" t="str">
        <f t="shared" si="5"/>
        <v/>
      </c>
      <c r="G51" s="99"/>
      <c r="H51" s="50"/>
      <c r="I51" s="159" t="str">
        <f t="shared" si="6"/>
        <v/>
      </c>
      <c r="J51" s="99"/>
      <c r="K51" s="99"/>
      <c r="L51" s="159" t="str">
        <f t="shared" si="7"/>
        <v/>
      </c>
      <c r="M51" s="99"/>
      <c r="N51" s="99"/>
      <c r="O51" s="159" t="str">
        <f t="shared" si="8"/>
        <v/>
      </c>
    </row>
    <row r="52" spans="1:15" ht="23.1" customHeight="1">
      <c r="A52" s="51" t="str">
        <f t="shared" si="9"/>
        <v xml:space="preserve"> </v>
      </c>
      <c r="B52" s="50" t="str">
        <f t="shared" si="10"/>
        <v xml:space="preserve"> </v>
      </c>
      <c r="C52" s="114" t="str">
        <f t="shared" si="10"/>
        <v xml:space="preserve"> </v>
      </c>
      <c r="D52" s="99"/>
      <c r="E52" s="99"/>
      <c r="F52" s="159" t="str">
        <f t="shared" si="5"/>
        <v/>
      </c>
      <c r="G52" s="99"/>
      <c r="H52" s="50"/>
      <c r="I52" s="159" t="str">
        <f t="shared" si="6"/>
        <v/>
      </c>
      <c r="J52" s="99"/>
      <c r="K52" s="99"/>
      <c r="L52" s="159" t="str">
        <f t="shared" si="7"/>
        <v/>
      </c>
      <c r="M52" s="99"/>
      <c r="N52" s="99"/>
      <c r="O52" s="159" t="str">
        <f t="shared" si="8"/>
        <v/>
      </c>
    </row>
    <row r="53" spans="1:15" ht="23.1" customHeight="1">
      <c r="A53" s="51" t="str">
        <f t="shared" si="9"/>
        <v xml:space="preserve"> </v>
      </c>
      <c r="B53" s="50" t="str">
        <f t="shared" si="10"/>
        <v xml:space="preserve"> </v>
      </c>
      <c r="C53" s="114" t="str">
        <f t="shared" si="10"/>
        <v xml:space="preserve"> </v>
      </c>
      <c r="D53" s="99"/>
      <c r="E53" s="99"/>
      <c r="F53" s="159" t="str">
        <f t="shared" si="5"/>
        <v/>
      </c>
      <c r="G53" s="99"/>
      <c r="H53" s="50"/>
      <c r="I53" s="159" t="str">
        <f t="shared" si="6"/>
        <v/>
      </c>
      <c r="J53" s="99"/>
      <c r="K53" s="99"/>
      <c r="L53" s="159" t="str">
        <f t="shared" si="7"/>
        <v/>
      </c>
      <c r="M53" s="99"/>
      <c r="N53" s="99"/>
      <c r="O53" s="159" t="str">
        <f t="shared" si="8"/>
        <v/>
      </c>
    </row>
    <row r="54" spans="1:15" ht="23.1" customHeight="1">
      <c r="A54" s="51" t="str">
        <f t="shared" si="9"/>
        <v xml:space="preserve"> </v>
      </c>
      <c r="B54" s="50" t="str">
        <f t="shared" si="10"/>
        <v xml:space="preserve"> </v>
      </c>
      <c r="C54" s="114" t="str">
        <f t="shared" si="10"/>
        <v xml:space="preserve"> </v>
      </c>
      <c r="D54" s="99"/>
      <c r="E54" s="99"/>
      <c r="F54" s="159" t="str">
        <f t="shared" si="5"/>
        <v/>
      </c>
      <c r="G54" s="99"/>
      <c r="H54" s="50"/>
      <c r="I54" s="159" t="str">
        <f t="shared" si="6"/>
        <v/>
      </c>
      <c r="J54" s="99"/>
      <c r="K54" s="99"/>
      <c r="L54" s="159" t="str">
        <f t="shared" si="7"/>
        <v/>
      </c>
      <c r="M54" s="99"/>
      <c r="N54" s="99"/>
      <c r="O54" s="159" t="str">
        <f t="shared" si="8"/>
        <v/>
      </c>
    </row>
    <row r="55" spans="1:15" ht="23.1" customHeight="1" thickBot="1">
      <c r="A55" s="155">
        <f>A27</f>
        <v>0</v>
      </c>
      <c r="B55" s="156" t="str">
        <f t="shared" si="10"/>
        <v xml:space="preserve"> </v>
      </c>
      <c r="C55" s="114" t="str">
        <f t="shared" si="10"/>
        <v xml:space="preserve"> </v>
      </c>
      <c r="D55" s="157"/>
      <c r="E55" s="157"/>
      <c r="F55" s="160"/>
      <c r="G55" s="157"/>
      <c r="H55" s="58"/>
      <c r="I55" s="160"/>
      <c r="J55" s="157"/>
      <c r="K55" s="157"/>
      <c r="L55" s="160"/>
      <c r="M55" s="157"/>
      <c r="N55" s="157"/>
      <c r="O55" s="160"/>
    </row>
    <row r="56" spans="1:15" ht="23.1" customHeight="1" thickTop="1" thickBot="1">
      <c r="A56" s="6"/>
      <c r="B56" s="6"/>
      <c r="C56" s="6"/>
      <c r="D56" s="15" t="s">
        <v>267</v>
      </c>
      <c r="E56" s="6"/>
      <c r="F56" s="81">
        <f>SUM(F38:F54)</f>
        <v>0</v>
      </c>
      <c r="G56" s="17"/>
      <c r="H56" s="1"/>
      <c r="I56" s="81">
        <f>SUM(I38:I54)</f>
        <v>0</v>
      </c>
      <c r="J56" s="17"/>
      <c r="K56" s="6"/>
      <c r="L56" s="81">
        <f>SUM(L38:L54)</f>
        <v>0</v>
      </c>
      <c r="M56" s="17"/>
      <c r="N56" s="6"/>
      <c r="O56" s="81">
        <f>SUM(O38:O54)</f>
        <v>0</v>
      </c>
    </row>
    <row r="57" spans="1:15" ht="23.1" customHeight="1" thickTop="1">
      <c r="A57" s="1"/>
      <c r="B57" s="1"/>
      <c r="C57" s="1"/>
      <c r="D57" s="4" t="s">
        <v>147</v>
      </c>
      <c r="E57" s="1"/>
      <c r="F57" s="12"/>
      <c r="G57" s="3"/>
      <c r="H57" s="1"/>
      <c r="I57" s="12"/>
      <c r="J57" s="3"/>
      <c r="K57" s="1"/>
      <c r="L57" s="12"/>
      <c r="M57" s="3"/>
      <c r="N57" s="1"/>
      <c r="O57" s="12"/>
    </row>
    <row r="58" spans="1:15" ht="23.1" customHeight="1">
      <c r="A58" s="1"/>
      <c r="B58" s="1"/>
      <c r="C58" s="1"/>
      <c r="D58" s="1"/>
      <c r="E58" s="1"/>
      <c r="F58" s="5"/>
      <c r="G58" s="3"/>
      <c r="H58" s="1"/>
      <c r="I58" s="5"/>
      <c r="J58" s="3"/>
      <c r="K58" s="1"/>
      <c r="L58" s="5"/>
      <c r="M58" s="3"/>
      <c r="N58" s="4"/>
      <c r="O58" s="5"/>
    </row>
    <row r="59" spans="1:15" ht="23.1" customHeight="1">
      <c r="A59" s="1"/>
      <c r="B59" s="1"/>
      <c r="C59" s="1"/>
      <c r="D59" s="4" t="s">
        <v>268</v>
      </c>
      <c r="E59" s="1"/>
      <c r="F59" s="85">
        <f>SUM(F56-F57)</f>
        <v>0</v>
      </c>
      <c r="G59" s="84"/>
      <c r="H59" s="76"/>
      <c r="I59" s="85">
        <f>SUM(I56-I57)</f>
        <v>0</v>
      </c>
      <c r="J59" s="84"/>
      <c r="K59" s="76"/>
      <c r="L59" s="85">
        <f>SUM(L56-L57)</f>
        <v>0</v>
      </c>
      <c r="M59" s="3"/>
      <c r="N59" s="1"/>
      <c r="O59" s="5">
        <f>SUM(O56-O57)</f>
        <v>0</v>
      </c>
    </row>
    <row r="60" spans="1:15" ht="23.1" customHeight="1">
      <c r="A60" s="1"/>
      <c r="B60" s="1"/>
      <c r="C60" s="1"/>
      <c r="D60" s="4" t="s">
        <v>269</v>
      </c>
      <c r="E60" s="1"/>
      <c r="F60" s="115"/>
      <c r="G60" s="116"/>
      <c r="H60" s="1"/>
      <c r="I60" s="115"/>
      <c r="J60" s="116"/>
      <c r="K60" s="111"/>
      <c r="L60" s="115"/>
      <c r="M60" s="93"/>
      <c r="N60" s="95"/>
      <c r="O60" s="115"/>
    </row>
    <row r="61" spans="1:15" ht="23.1" customHeight="1" thickBot="1">
      <c r="A61" s="1"/>
      <c r="B61" s="1"/>
      <c r="C61" s="1"/>
      <c r="D61" s="1"/>
      <c r="E61" s="1"/>
      <c r="F61" s="5"/>
      <c r="G61" s="3"/>
      <c r="H61" s="1"/>
      <c r="I61" s="5"/>
      <c r="J61" s="3"/>
      <c r="K61" s="1"/>
      <c r="L61" s="5"/>
      <c r="M61" s="3"/>
      <c r="N61" s="4"/>
      <c r="O61" s="5"/>
    </row>
    <row r="62" spans="1:15" ht="23.1" customHeight="1" thickBot="1">
      <c r="A62" s="1"/>
      <c r="B62" s="1"/>
      <c r="C62" s="1"/>
      <c r="D62" s="4" t="s">
        <v>270</v>
      </c>
      <c r="E62" s="1"/>
      <c r="F62" s="82">
        <f>F59*F60</f>
        <v>0</v>
      </c>
      <c r="G62" s="83"/>
      <c r="H62" s="83"/>
      <c r="I62" s="82">
        <f>I59*I60</f>
        <v>0</v>
      </c>
      <c r="J62" s="83"/>
      <c r="K62" s="83"/>
      <c r="L62" s="82">
        <f>L59*L60</f>
        <v>0</v>
      </c>
      <c r="M62" s="1"/>
      <c r="N62" s="1"/>
      <c r="O62" s="82">
        <f>O59*O60</f>
        <v>0</v>
      </c>
    </row>
    <row r="63" spans="1:15" ht="23.1" customHeight="1">
      <c r="A63" s="1"/>
      <c r="B63" s="1"/>
      <c r="C63" s="1"/>
      <c r="D63" s="1"/>
      <c r="E63" s="1"/>
      <c r="F63" s="1"/>
      <c r="G63" s="1"/>
      <c r="H63" s="1"/>
      <c r="I63" s="1"/>
      <c r="J63" s="1"/>
      <c r="K63" s="1"/>
      <c r="L63" s="1"/>
      <c r="M63" s="1"/>
      <c r="N63" s="1"/>
      <c r="O63" s="1"/>
    </row>
    <row r="64" spans="1:15" ht="23.1" customHeight="1">
      <c r="A64" s="1"/>
      <c r="B64" s="1"/>
      <c r="C64" s="1"/>
      <c r="D64" s="1"/>
      <c r="E64" s="1"/>
      <c r="F64" s="1"/>
      <c r="G64" s="1"/>
      <c r="H64" s="1"/>
      <c r="I64" s="142" t="s">
        <v>253</v>
      </c>
      <c r="J64" s="143"/>
      <c r="K64" s="51">
        <f>SUM($B$5:$B$26)</f>
        <v>0</v>
      </c>
      <c r="L64" s="1"/>
      <c r="M64" s="1"/>
      <c r="N64" s="1"/>
      <c r="O64" s="1"/>
    </row>
    <row r="65" spans="1:16" ht="23.1" customHeight="1">
      <c r="A65" s="1"/>
      <c r="B65" s="1"/>
      <c r="C65" s="1"/>
      <c r="D65" s="1"/>
      <c r="E65" s="1"/>
      <c r="F65" s="1"/>
      <c r="G65" s="1"/>
      <c r="H65" s="1"/>
      <c r="I65" s="144" t="s">
        <v>257</v>
      </c>
      <c r="J65" s="144"/>
      <c r="K65" s="139">
        <f>($B$5*$C$5)+$B$6*$C$6+$B$7*$C$7+$B$8*$C$8+$B$9*$C$9+$B$15*$C$15+$B$16*$C$16+$B$17*$C$17+$B$18*$C$18+$B$19*$C$19+$B$20*$C$20+$B$21*$C$21+$B$22*$C$22+$B$23*$C$23+$B$24*$C$24+$B$25*$C$25+$B$26*$C$26+$B$27*$C$27</f>
        <v>0</v>
      </c>
      <c r="L65" s="145" t="s">
        <v>258</v>
      </c>
      <c r="M65" s="232" t="s">
        <v>359</v>
      </c>
      <c r="N65" s="1"/>
      <c r="O65" s="1"/>
    </row>
    <row r="66" spans="1:16" ht="23.1" customHeight="1">
      <c r="A66" s="1"/>
      <c r="B66" s="1"/>
      <c r="D66" s="4" t="s">
        <v>272</v>
      </c>
      <c r="E66" s="1"/>
      <c r="F66" s="83">
        <f>IF(SUM($G$29:$M$29)+SUM($F$57:$O$57)=0,CORN+BEANS+WHEAT+$F$62+$I$62+$L$62+$O$62,CORN+BEANS+WHEAT+$F$62+$I$62+$L$62+$O$62+($G29*$G$32)+($J$29*$J$32)+($M$29*$M$32)+($F$57*$F$60)+($I$57*$I$60)+($L$57*$L$60)+($O$57*$O$60))</f>
        <v>0</v>
      </c>
      <c r="G66" s="1"/>
      <c r="H66" s="1"/>
      <c r="I66" s="4" t="s">
        <v>356</v>
      </c>
      <c r="J66" s="4" t="str">
        <f>IF($G$28&gt;0,$E$3,"")</f>
        <v/>
      </c>
      <c r="K66" s="137" t="str">
        <f>IF($G$28&gt;0,($E$5*$C$5)+($E$6*$C$6)+($E$7*$C$7)+($E$8*$C$8)+($E$9*$C$9)+($E$15*$C$15)+($E$16*$C$16)+($E$17*$C$17)+($E$18*$C$18)+($E$19*$C$19)+($E$20*$C$20)+($E$21*$C$21)+($E$22*$C$22)+($E$23*$C$23)+($E$24*$C$24)+($E$25*$C$25)+($E$26*$C$26)+($E$27*$C$27),"")</f>
        <v/>
      </c>
      <c r="L66" s="137" t="str">
        <f>IF($G$28&gt;0,$G$28/$K$66,"")</f>
        <v/>
      </c>
      <c r="M66" s="1"/>
      <c r="N66" s="1"/>
      <c r="O66" s="1"/>
    </row>
    <row r="67" spans="1:16" ht="23.1" customHeight="1">
      <c r="B67" s="1"/>
      <c r="C67" s="1"/>
      <c r="D67" s="4" t="s">
        <v>271</v>
      </c>
      <c r="E67" s="1"/>
      <c r="F67" s="83">
        <f>$P$32</f>
        <v>0</v>
      </c>
      <c r="G67" s="1"/>
      <c r="H67" s="1"/>
      <c r="I67" s="4" t="s">
        <v>357</v>
      </c>
      <c r="J67" s="4" t="str">
        <f>IF($J$28&gt;0,$H$3,"")</f>
        <v/>
      </c>
      <c r="K67" s="137" t="str">
        <f>IF(J28&gt;0,(H5*C5)+(H6*C6)+(H7*C7)+(H8*C8)+(H9*C9)+(H15*C15)+(H16*C16)+(H17*C17)+(H18*C18)+(H19*C19)+(H20*C20)+(H21*C21)+(H22*C22)+(H23*C23)+(H24*C24)+(H25*C25)+(H26*C26)+(H27*C27),"")</f>
        <v/>
      </c>
      <c r="L67" s="137" t="str">
        <f>IF(J28&gt;0,J28/K67,"")</f>
        <v/>
      </c>
      <c r="M67" s="1"/>
      <c r="N67" s="1"/>
      <c r="O67" s="1"/>
    </row>
    <row r="68" spans="1:16" ht="23.1" customHeight="1" thickBot="1">
      <c r="B68" s="1"/>
      <c r="C68" s="1"/>
      <c r="D68" s="4"/>
      <c r="E68" s="1"/>
      <c r="F68" s="1"/>
      <c r="G68" s="1"/>
      <c r="H68" s="1"/>
      <c r="I68" s="4" t="s">
        <v>358</v>
      </c>
      <c r="J68" s="4" t="str">
        <f>IF($M$28&gt;0,$K$3,"")</f>
        <v/>
      </c>
      <c r="K68" s="137" t="str">
        <f>IF(M28&gt;0,(K5*C5)+(K6*C6)+(K7*C7)+(K8*C8)+(K9*C9)+(K15*C15)+(K16*C16)+(K17*C17)+(K18*C18)+(K19*C19)+(K20*C20)+(K21*C21)+(K22*C22)+(K23*C23)+(K24*C24)+(K25*C25)+(K26*C26)+(K27*C27),"")</f>
        <v/>
      </c>
      <c r="L68" s="137" t="str">
        <f>IF(M28&gt;0,M28/K68,"")</f>
        <v/>
      </c>
      <c r="M68" s="1"/>
      <c r="N68" s="1"/>
      <c r="O68" s="1"/>
    </row>
    <row r="69" spans="1:16" ht="23.1" customHeight="1" thickTop="1" thickBot="1">
      <c r="B69" s="1"/>
      <c r="C69" s="1"/>
      <c r="D69" s="4" t="s">
        <v>15</v>
      </c>
      <c r="E69" s="1"/>
      <c r="F69" s="86">
        <f>F66+F67</f>
        <v>0</v>
      </c>
      <c r="G69" s="13"/>
      <c r="H69" s="1"/>
      <c r="I69" s="4"/>
      <c r="J69" s="4" t="str">
        <f>IF($F$56&gt;0,$D$36,"")</f>
        <v/>
      </c>
      <c r="K69" s="137" t="str">
        <f>IF(F56=0,"",(D38*C5)+(D39*C6)+(D40*C7)+(D41*C8)+(D42*C9)+(D43*C15)+(D44*C16)+(D45*C17)+(D46*C18)+(D47*C19)+(D48*C20)+(D49*C21)+(D50*C22)+(D51*C23)+(D52*C24)+(D53*C25)+(D54*C26)+(D55*C27))</f>
        <v/>
      </c>
      <c r="L69" s="137" t="str">
        <f>IF(F56&gt;0,F56/K69,"")</f>
        <v/>
      </c>
      <c r="M69" s="1"/>
      <c r="N69" s="1"/>
      <c r="O69" s="1"/>
    </row>
    <row r="70" spans="1:16" ht="23.1" customHeight="1" thickTop="1">
      <c r="A70" s="1"/>
      <c r="B70" s="1"/>
      <c r="C70" s="1"/>
      <c r="D70" s="1"/>
      <c r="E70" s="1"/>
      <c r="F70" s="1"/>
      <c r="G70" s="14"/>
      <c r="H70" s="1"/>
      <c r="I70" s="1"/>
      <c r="J70" s="4"/>
      <c r="K70" s="4" t="str">
        <f>IF($I$56&gt;0,$G$36,"")</f>
        <v/>
      </c>
      <c r="L70" s="137" t="str">
        <f>IF(I56&gt;0,(G38*C5)+(G39*C6)+(G40*C7)+(G41*C8)+(G42*C9)+(G43*C15)+(G44*C16)+(G45*C17)+(G46*C18)+(G47*C19)+(G48*C20)+(G49*C21)+(G50*C22)+(G51*C23)+(G52*C24)+(G53*C25)+(G54*C26)+(G55*C27),"")</f>
        <v/>
      </c>
      <c r="M70" s="137" t="str">
        <f>IF(I56&gt;0,I56/L70,"")</f>
        <v/>
      </c>
      <c r="N70" s="1"/>
      <c r="O70" s="1"/>
      <c r="P70" s="1"/>
    </row>
    <row r="71" spans="1:16" ht="23.1" customHeight="1">
      <c r="A71" s="2"/>
      <c r="B71" s="2"/>
      <c r="C71" s="2"/>
      <c r="D71" s="2"/>
      <c r="E71" s="2"/>
      <c r="F71" s="2"/>
      <c r="G71" s="2"/>
      <c r="H71" s="2"/>
      <c r="I71" s="2"/>
      <c r="J71" s="2"/>
      <c r="K71" s="87" t="str">
        <f>IF($L$56&gt;0,$J$36,"")</f>
        <v/>
      </c>
      <c r="L71" s="138" t="str">
        <f>IF(L56&gt;0,(J38*C5)+(J39*C6)+(J40*C7)+(J41*C8)+(J42*C9)+(J43*C15)+(J44*C16)+(J45*C17)+(J46*C18)+(J47*C19)+(J48*C20)+(J49*C21)+(J50*C22)+(J51*C23)+(J52*C24)+(J53*C25)+(J54*C26)+(J55*C27),"")</f>
        <v/>
      </c>
      <c r="M71" s="138" t="str">
        <f>IF(L56&gt;0,L56/L71,"")</f>
        <v/>
      </c>
      <c r="N71" s="2"/>
      <c r="O71" s="2"/>
      <c r="P71" s="2"/>
    </row>
    <row r="72" spans="1:16" ht="23.1" customHeight="1">
      <c r="A72" s="1"/>
      <c r="B72" s="1"/>
      <c r="C72" s="1"/>
      <c r="D72" s="1"/>
      <c r="E72" s="1"/>
      <c r="F72" s="1"/>
      <c r="G72" s="1"/>
      <c r="H72" s="1"/>
      <c r="I72" s="1"/>
      <c r="J72" s="1"/>
      <c r="K72" s="4" t="str">
        <f>IF($O$56&gt;0,$M$36,"")</f>
        <v/>
      </c>
      <c r="L72" s="137" t="str">
        <f>IF(O56&gt;0,(M38*C5)+(M39*C6)+(M40*C7)+(M41*C8)+(M42*C9)+(M43*C15)+(M44*C16)+(M45*C17)+(M46*C18)+(M47*C19)+(M48*C20)+(M49*C21)+(M50*C22)+(M51*C23)+(M52*C24)+(M53*C25)+(M54*C26)+(M55*C27),"")</f>
        <v/>
      </c>
      <c r="M72" s="137" t="str">
        <f>IF(O56&gt;0,O56/L72,"")</f>
        <v/>
      </c>
      <c r="N72" s="1"/>
      <c r="O72" s="1"/>
      <c r="P72" s="1"/>
    </row>
    <row r="73" spans="1:16" ht="23.1" customHeight="1">
      <c r="A73" s="1"/>
      <c r="B73" s="1"/>
      <c r="C73" s="1"/>
      <c r="D73" s="1"/>
      <c r="E73" s="1"/>
      <c r="F73" s="1"/>
      <c r="G73" s="1"/>
      <c r="H73" s="1"/>
      <c r="I73" s="1"/>
      <c r="J73" s="2"/>
      <c r="K73" s="87"/>
      <c r="L73" s="2"/>
      <c r="M73" s="2"/>
      <c r="N73" s="2"/>
      <c r="O73" s="2"/>
      <c r="P73" s="1"/>
    </row>
    <row r="74" spans="1:16" ht="23.1" customHeight="1">
      <c r="A74" s="1"/>
      <c r="B74" s="1"/>
      <c r="C74" s="1"/>
      <c r="D74" s="1"/>
      <c r="E74" s="1"/>
      <c r="F74" s="1"/>
      <c r="G74" s="1"/>
      <c r="H74" s="1"/>
      <c r="I74" s="1"/>
      <c r="J74" s="1"/>
      <c r="K74" s="1"/>
      <c r="L74" s="1"/>
      <c r="M74" s="1"/>
      <c r="N74" s="1"/>
      <c r="O74" s="1"/>
      <c r="P74" s="1"/>
    </row>
    <row r="75" spans="1:16" ht="23.1" customHeight="1">
      <c r="A75" s="1"/>
      <c r="B75" s="1"/>
      <c r="C75" s="1"/>
      <c r="D75" s="1"/>
      <c r="E75" s="1"/>
      <c r="F75" s="1"/>
      <c r="G75" s="1"/>
      <c r="H75" s="1"/>
      <c r="I75" s="1"/>
      <c r="J75" s="1"/>
      <c r="K75" s="1"/>
      <c r="L75" s="1"/>
      <c r="M75" s="1"/>
      <c r="N75" s="1"/>
      <c r="O75" s="1"/>
      <c r="P75" s="1"/>
    </row>
    <row r="76" spans="1:16" ht="23.1" customHeight="1">
      <c r="A76" s="1"/>
      <c r="B76" s="1"/>
      <c r="C76" s="1"/>
      <c r="D76" s="1"/>
      <c r="E76" s="1"/>
      <c r="F76" s="1"/>
      <c r="G76" s="1"/>
      <c r="H76" s="1"/>
      <c r="I76" s="1"/>
      <c r="J76" s="1"/>
      <c r="K76" s="1"/>
      <c r="L76" s="1"/>
      <c r="M76" s="1"/>
      <c r="N76" s="1"/>
      <c r="O76" s="1"/>
      <c r="P76" s="1"/>
    </row>
  </sheetData>
  <phoneticPr fontId="16" type="noConversion"/>
  <printOptions horizontalCentered="1" verticalCentered="1"/>
  <pageMargins left="0.24" right="0.24" top="0.17" bottom="0.5" header="0.17" footer="0.5"/>
  <pageSetup scale="56" orientation="landscape" horizontalDpi="4294967295" r:id="rId1"/>
  <headerFooter alignWithMargins="0">
    <oddHeader>&amp;L&amp;G</oddHeader>
    <oddFooter>&amp;C&amp;8Page 5</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indexed="10"/>
  </sheetPr>
  <dimension ref="A1:R59"/>
  <sheetViews>
    <sheetView showZeros="0" topLeftCell="B1" zoomScale="50" workbookViewId="0">
      <pane xSplit="2" ySplit="4" topLeftCell="D5" activePane="bottomRight" state="frozen"/>
      <selection activeCell="H58" sqref="H58"/>
      <selection pane="topRight" activeCell="H58" sqref="H58"/>
      <selection pane="bottomLeft" activeCell="H58" sqref="H58"/>
      <selection pane="bottomRight" activeCell="E14" sqref="E14"/>
    </sheetView>
  </sheetViews>
  <sheetFormatPr defaultRowHeight="20.100000000000001" customHeight="1"/>
  <cols>
    <col min="1" max="1" width="3.44140625" bestFit="1" customWidth="1"/>
    <col min="2" max="2" width="3.6640625" customWidth="1"/>
    <col min="3" max="3" width="20.109375" customWidth="1"/>
    <col min="4" max="16" width="13.77734375" customWidth="1"/>
    <col min="17" max="17" width="3.6640625" style="132" customWidth="1"/>
  </cols>
  <sheetData>
    <row r="1" spans="1:17" ht="20.100000000000001" customHeight="1">
      <c r="A1" s="1"/>
      <c r="B1" s="1"/>
      <c r="E1" s="117"/>
      <c r="F1" s="122" t="s">
        <v>334</v>
      </c>
      <c r="G1" s="325"/>
      <c r="H1" s="325"/>
      <c r="I1" s="325"/>
      <c r="J1" s="325"/>
      <c r="K1" s="327"/>
      <c r="L1" s="117"/>
      <c r="M1" s="122" t="s">
        <v>62</v>
      </c>
      <c r="N1" s="124" t="str">
        <f>IF(BalanceSheet!E1=0,"____________",BalanceSheet!E1+1)</f>
        <v>____________</v>
      </c>
      <c r="O1" s="125" t="s">
        <v>63</v>
      </c>
      <c r="P1" s="123" t="s">
        <v>291</v>
      </c>
      <c r="Q1" s="19"/>
    </row>
    <row r="2" spans="1:17" s="253" customFormat="1" ht="11.25">
      <c r="A2" s="226"/>
      <c r="B2" s="226"/>
      <c r="C2" s="226"/>
      <c r="D2" s="226"/>
      <c r="E2" s="226"/>
      <c r="F2" s="226"/>
      <c r="G2" s="226"/>
      <c r="H2" s="226"/>
      <c r="I2" s="226"/>
      <c r="J2" s="226"/>
      <c r="K2" s="226"/>
      <c r="L2" s="226"/>
      <c r="M2" s="401" t="s">
        <v>292</v>
      </c>
      <c r="N2" s="401"/>
      <c r="O2" s="401"/>
      <c r="P2" s="401"/>
      <c r="Q2" s="401"/>
    </row>
    <row r="3" spans="1:17" ht="20.100000000000001" customHeight="1">
      <c r="A3" s="1"/>
      <c r="B3" s="1"/>
      <c r="C3" s="1"/>
      <c r="D3" s="4" t="s">
        <v>293</v>
      </c>
      <c r="E3" s="57"/>
      <c r="F3" s="57"/>
      <c r="G3" s="57"/>
      <c r="H3" s="57"/>
      <c r="I3" s="57"/>
      <c r="J3" s="57"/>
      <c r="K3" s="57"/>
      <c r="L3" s="57"/>
      <c r="M3" s="66"/>
      <c r="N3" s="66"/>
      <c r="O3" s="66"/>
      <c r="P3" s="66"/>
      <c r="Q3" s="10"/>
    </row>
    <row r="4" spans="1:17" ht="15">
      <c r="A4" s="1"/>
      <c r="B4" s="1"/>
      <c r="C4" s="11" t="s">
        <v>84</v>
      </c>
      <c r="D4" s="10" t="s">
        <v>64</v>
      </c>
      <c r="E4" s="78"/>
      <c r="F4" s="78"/>
      <c r="G4" s="78"/>
      <c r="H4" s="1"/>
      <c r="I4" s="78"/>
      <c r="J4" s="78"/>
      <c r="K4" s="78"/>
      <c r="L4" s="78"/>
      <c r="M4" s="78"/>
      <c r="N4" s="78"/>
      <c r="O4" s="78"/>
      <c r="P4" s="78"/>
      <c r="Q4" s="19"/>
    </row>
    <row r="5" spans="1:17" ht="24.95" customHeight="1">
      <c r="A5" s="1" t="s">
        <v>93</v>
      </c>
      <c r="B5" s="1">
        <v>1</v>
      </c>
      <c r="C5" s="242" t="s">
        <v>94</v>
      </c>
      <c r="D5" s="206">
        <f t="shared" ref="D5:D14" si="0">SUM(E5:P5)</f>
        <v>0</v>
      </c>
      <c r="E5" s="165"/>
      <c r="F5" s="165"/>
      <c r="G5" s="165"/>
      <c r="H5" s="57"/>
      <c r="I5" s="165"/>
      <c r="J5" s="165"/>
      <c r="K5" s="165"/>
      <c r="L5" s="165"/>
      <c r="M5" s="165"/>
      <c r="N5" s="165"/>
      <c r="O5" s="165"/>
      <c r="P5" s="165"/>
      <c r="Q5" s="19">
        <v>1</v>
      </c>
    </row>
    <row r="6" spans="1:17" ht="24.95" customHeight="1">
      <c r="A6" s="1" t="s">
        <v>96</v>
      </c>
      <c r="B6" s="1">
        <v>2</v>
      </c>
      <c r="C6" s="242" t="s">
        <v>97</v>
      </c>
      <c r="D6" s="206">
        <f t="shared" si="0"/>
        <v>0</v>
      </c>
      <c r="E6" s="165"/>
      <c r="F6" s="165"/>
      <c r="G6" s="165"/>
      <c r="H6" s="57"/>
      <c r="I6" s="165"/>
      <c r="J6" s="165"/>
      <c r="K6" s="165"/>
      <c r="L6" s="165"/>
      <c r="M6" s="165"/>
      <c r="N6" s="165"/>
      <c r="O6" s="165"/>
      <c r="P6" s="165"/>
      <c r="Q6" s="19">
        <v>2</v>
      </c>
    </row>
    <row r="7" spans="1:17" ht="24.95" customHeight="1">
      <c r="A7" s="1" t="s">
        <v>100</v>
      </c>
      <c r="B7" s="1">
        <v>3</v>
      </c>
      <c r="C7" s="243" t="s">
        <v>101</v>
      </c>
      <c r="D7" s="206">
        <f t="shared" si="0"/>
        <v>0</v>
      </c>
      <c r="E7" s="165"/>
      <c r="F7" s="165"/>
      <c r="G7" s="165"/>
      <c r="H7" s="57"/>
      <c r="I7" s="165"/>
      <c r="J7" s="165"/>
      <c r="K7" s="165"/>
      <c r="L7" s="165"/>
      <c r="M7" s="165"/>
      <c r="N7" s="165"/>
      <c r="O7" s="165"/>
      <c r="P7" s="165"/>
      <c r="Q7" s="19">
        <v>3</v>
      </c>
    </row>
    <row r="8" spans="1:17" ht="24.95" customHeight="1">
      <c r="A8" s="1" t="s">
        <v>104</v>
      </c>
      <c r="B8" s="1">
        <v>4</v>
      </c>
      <c r="C8" s="242"/>
      <c r="D8" s="206">
        <f t="shared" si="0"/>
        <v>0</v>
      </c>
      <c r="E8" s="165"/>
      <c r="F8" s="165"/>
      <c r="G8" s="165"/>
      <c r="H8" s="57"/>
      <c r="I8" s="165"/>
      <c r="J8" s="165"/>
      <c r="K8" s="165"/>
      <c r="L8" s="165"/>
      <c r="M8" s="165"/>
      <c r="N8" s="165"/>
      <c r="O8" s="165"/>
      <c r="P8" s="165"/>
      <c r="Q8" s="19">
        <v>4</v>
      </c>
    </row>
    <row r="9" spans="1:17" ht="24.95" customHeight="1">
      <c r="A9" s="1" t="s">
        <v>105</v>
      </c>
      <c r="B9" s="1">
        <v>5</v>
      </c>
      <c r="C9" s="242"/>
      <c r="D9" s="206">
        <f t="shared" si="0"/>
        <v>0</v>
      </c>
      <c r="E9" s="165"/>
      <c r="F9" s="165"/>
      <c r="G9" s="165"/>
      <c r="H9" s="57"/>
      <c r="I9" s="165"/>
      <c r="J9" s="165"/>
      <c r="K9" s="165"/>
      <c r="L9" s="165"/>
      <c r="M9" s="165"/>
      <c r="N9" s="165"/>
      <c r="O9" s="165"/>
      <c r="P9" s="165"/>
      <c r="Q9" s="19">
        <v>5</v>
      </c>
    </row>
    <row r="10" spans="1:17" ht="24.95" customHeight="1">
      <c r="A10" s="1" t="s">
        <v>110</v>
      </c>
      <c r="B10" s="1">
        <v>6</v>
      </c>
      <c r="C10" s="242"/>
      <c r="D10" s="206">
        <f t="shared" si="0"/>
        <v>0</v>
      </c>
      <c r="E10" s="165"/>
      <c r="F10" s="165"/>
      <c r="G10" s="165"/>
      <c r="H10" s="57"/>
      <c r="I10" s="165"/>
      <c r="J10" s="165"/>
      <c r="K10" s="165"/>
      <c r="L10" s="165"/>
      <c r="M10" s="165"/>
      <c r="N10" s="165"/>
      <c r="O10" s="165"/>
      <c r="P10" s="165"/>
      <c r="Q10" s="19">
        <v>6</v>
      </c>
    </row>
    <row r="11" spans="1:17" ht="24.95" customHeight="1">
      <c r="A11" s="1" t="s">
        <v>113</v>
      </c>
      <c r="B11" s="1">
        <v>7</v>
      </c>
      <c r="C11" s="250" t="s">
        <v>114</v>
      </c>
      <c r="D11" s="206">
        <f t="shared" si="0"/>
        <v>0</v>
      </c>
      <c r="E11" s="206">
        <f t="shared" ref="E11:P11" si="1">SUM(E5:E10)</f>
        <v>0</v>
      </c>
      <c r="F11" s="206">
        <f t="shared" si="1"/>
        <v>0</v>
      </c>
      <c r="G11" s="206">
        <f t="shared" si="1"/>
        <v>0</v>
      </c>
      <c r="H11" s="206">
        <f t="shared" si="1"/>
        <v>0</v>
      </c>
      <c r="I11" s="206">
        <f t="shared" si="1"/>
        <v>0</v>
      </c>
      <c r="J11" s="206">
        <f t="shared" si="1"/>
        <v>0</v>
      </c>
      <c r="K11" s="206">
        <f t="shared" si="1"/>
        <v>0</v>
      </c>
      <c r="L11" s="206">
        <f t="shared" si="1"/>
        <v>0</v>
      </c>
      <c r="M11" s="206">
        <f t="shared" si="1"/>
        <v>0</v>
      </c>
      <c r="N11" s="206">
        <f t="shared" si="1"/>
        <v>0</v>
      </c>
      <c r="O11" s="206">
        <f t="shared" si="1"/>
        <v>0</v>
      </c>
      <c r="P11" s="206">
        <f t="shared" si="1"/>
        <v>0</v>
      </c>
      <c r="Q11" s="19">
        <v>7</v>
      </c>
    </row>
    <row r="12" spans="1:17" ht="24.95" customHeight="1">
      <c r="A12" s="1" t="s">
        <v>117</v>
      </c>
      <c r="B12" s="1">
        <v>8</v>
      </c>
      <c r="C12" s="242" t="s">
        <v>118</v>
      </c>
      <c r="D12" s="206">
        <f t="shared" si="0"/>
        <v>0</v>
      </c>
      <c r="E12" s="165"/>
      <c r="F12" s="165"/>
      <c r="G12" s="165"/>
      <c r="H12" s="57"/>
      <c r="I12" s="165"/>
      <c r="J12" s="165"/>
      <c r="K12" s="165"/>
      <c r="L12" s="165"/>
      <c r="M12" s="165"/>
      <c r="N12" s="165"/>
      <c r="O12" s="165"/>
      <c r="P12" s="165"/>
      <c r="Q12" s="19">
        <v>8</v>
      </c>
    </row>
    <row r="13" spans="1:17" ht="24.95" customHeight="1">
      <c r="A13" s="1" t="s">
        <v>123</v>
      </c>
      <c r="B13" s="1">
        <v>9</v>
      </c>
      <c r="C13" s="242" t="s">
        <v>124</v>
      </c>
      <c r="D13" s="206">
        <f t="shared" si="0"/>
        <v>0</v>
      </c>
      <c r="E13" s="165"/>
      <c r="F13" s="165"/>
      <c r="G13" s="165"/>
      <c r="H13" s="57"/>
      <c r="I13" s="165"/>
      <c r="J13" s="165"/>
      <c r="K13" s="165"/>
      <c r="L13" s="165"/>
      <c r="M13" s="165"/>
      <c r="N13" s="165"/>
      <c r="O13" s="165"/>
      <c r="P13" s="165"/>
      <c r="Q13" s="19">
        <v>9</v>
      </c>
    </row>
    <row r="14" spans="1:17" ht="24.95" customHeight="1">
      <c r="A14" s="1" t="s">
        <v>126</v>
      </c>
      <c r="B14" s="1">
        <v>10</v>
      </c>
      <c r="C14" s="251" t="s">
        <v>127</v>
      </c>
      <c r="D14" s="206">
        <f t="shared" si="0"/>
        <v>0</v>
      </c>
      <c r="E14" s="206">
        <f t="shared" ref="E14:P14" si="2">SUM(E11:E13)</f>
        <v>0</v>
      </c>
      <c r="F14" s="206">
        <f t="shared" si="2"/>
        <v>0</v>
      </c>
      <c r="G14" s="206">
        <f t="shared" si="2"/>
        <v>0</v>
      </c>
      <c r="H14" s="206">
        <f t="shared" si="2"/>
        <v>0</v>
      </c>
      <c r="I14" s="206">
        <f t="shared" si="2"/>
        <v>0</v>
      </c>
      <c r="J14" s="206">
        <f t="shared" si="2"/>
        <v>0</v>
      </c>
      <c r="K14" s="206">
        <f t="shared" si="2"/>
        <v>0</v>
      </c>
      <c r="L14" s="206">
        <f t="shared" si="2"/>
        <v>0</v>
      </c>
      <c r="M14" s="206">
        <f t="shared" si="2"/>
        <v>0</v>
      </c>
      <c r="N14" s="206">
        <f t="shared" si="2"/>
        <v>0</v>
      </c>
      <c r="O14" s="206">
        <f t="shared" si="2"/>
        <v>0</v>
      </c>
      <c r="P14" s="206">
        <f t="shared" si="2"/>
        <v>0</v>
      </c>
      <c r="Q14" s="19">
        <v>10</v>
      </c>
    </row>
    <row r="15" spans="1:17" ht="5.25" customHeight="1">
      <c r="A15" s="1"/>
      <c r="B15" s="1"/>
      <c r="C15" s="1"/>
      <c r="D15" s="1"/>
      <c r="E15" s="1"/>
      <c r="F15" s="1"/>
      <c r="G15" s="1"/>
      <c r="H15" s="1"/>
      <c r="I15" s="1"/>
      <c r="J15" s="1"/>
      <c r="K15" s="1"/>
      <c r="L15" s="1"/>
      <c r="M15" s="1"/>
      <c r="N15" s="1"/>
      <c r="O15" s="1"/>
      <c r="P15" s="1"/>
      <c r="Q15" s="19"/>
    </row>
    <row r="16" spans="1:17" ht="15">
      <c r="A16" s="1"/>
      <c r="B16" s="1"/>
      <c r="C16" s="11" t="s">
        <v>139</v>
      </c>
      <c r="D16" s="1"/>
      <c r="E16" s="1"/>
      <c r="F16" s="1"/>
      <c r="G16" s="1"/>
      <c r="H16" s="1"/>
      <c r="I16" s="1"/>
      <c r="J16" s="1"/>
      <c r="K16" s="1"/>
      <c r="L16" s="1"/>
      <c r="M16" s="1"/>
      <c r="N16" s="1"/>
      <c r="O16" s="1"/>
      <c r="P16" s="1"/>
      <c r="Q16" s="19"/>
    </row>
    <row r="17" spans="1:18" ht="24.95" customHeight="1">
      <c r="A17" s="1" t="s">
        <v>140</v>
      </c>
      <c r="B17" s="1">
        <v>11</v>
      </c>
      <c r="C17" s="243" t="s">
        <v>141</v>
      </c>
      <c r="D17" s="206">
        <f t="shared" ref="D17:D35" si="3">SUM(E17:P17)</f>
        <v>0</v>
      </c>
      <c r="E17" s="165"/>
      <c r="F17" s="165"/>
      <c r="G17" s="165"/>
      <c r="H17" s="57"/>
      <c r="I17" s="165"/>
      <c r="J17" s="165"/>
      <c r="K17" s="165"/>
      <c r="L17" s="165"/>
      <c r="M17" s="165"/>
      <c r="N17" s="165"/>
      <c r="O17" s="165"/>
      <c r="P17" s="165"/>
      <c r="Q17" s="19">
        <v>11</v>
      </c>
    </row>
    <row r="18" spans="1:18" ht="24.95" customHeight="1">
      <c r="A18" s="1" t="s">
        <v>145</v>
      </c>
      <c r="B18" s="1">
        <v>12</v>
      </c>
      <c r="C18" s="243" t="s">
        <v>146</v>
      </c>
      <c r="D18" s="206">
        <f t="shared" si="3"/>
        <v>0</v>
      </c>
      <c r="E18" s="165"/>
      <c r="F18" s="165"/>
      <c r="G18" s="165"/>
      <c r="H18" s="57"/>
      <c r="I18" s="165"/>
      <c r="J18" s="165"/>
      <c r="K18" s="165"/>
      <c r="L18" s="165"/>
      <c r="M18" s="165"/>
      <c r="N18" s="165"/>
      <c r="O18" s="165"/>
      <c r="P18" s="165"/>
      <c r="Q18" s="19">
        <v>12</v>
      </c>
    </row>
    <row r="19" spans="1:18" ht="24.95" customHeight="1">
      <c r="A19" s="1" t="s">
        <v>150</v>
      </c>
      <c r="B19" s="1">
        <v>13</v>
      </c>
      <c r="C19" s="243" t="s">
        <v>151</v>
      </c>
      <c r="D19" s="206">
        <f t="shared" si="3"/>
        <v>0</v>
      </c>
      <c r="E19" s="165"/>
      <c r="F19" s="165"/>
      <c r="G19" s="165"/>
      <c r="H19" s="57"/>
      <c r="I19" s="165"/>
      <c r="J19" s="165"/>
      <c r="K19" s="165"/>
      <c r="L19" s="165"/>
      <c r="M19" s="165"/>
      <c r="N19" s="165"/>
      <c r="O19" s="165"/>
      <c r="P19" s="165"/>
      <c r="Q19" s="19">
        <v>13</v>
      </c>
    </row>
    <row r="20" spans="1:18" ht="24.95" customHeight="1">
      <c r="A20" s="1" t="s">
        <v>154</v>
      </c>
      <c r="B20" s="1">
        <v>14</v>
      </c>
      <c r="C20" s="242" t="s">
        <v>155</v>
      </c>
      <c r="D20" s="206">
        <f t="shared" si="3"/>
        <v>0</v>
      </c>
      <c r="E20" s="165"/>
      <c r="F20" s="165"/>
      <c r="G20" s="165"/>
      <c r="H20" s="57"/>
      <c r="I20" s="165"/>
      <c r="J20" s="165"/>
      <c r="K20" s="165"/>
      <c r="L20" s="165"/>
      <c r="M20" s="165"/>
      <c r="N20" s="165"/>
      <c r="O20" s="165"/>
      <c r="P20" s="165"/>
      <c r="Q20" s="19">
        <v>14</v>
      </c>
    </row>
    <row r="21" spans="1:18" ht="24.95" customHeight="1">
      <c r="A21" s="1" t="s">
        <v>156</v>
      </c>
      <c r="B21" s="1">
        <v>15</v>
      </c>
      <c r="C21" s="242" t="s">
        <v>157</v>
      </c>
      <c r="D21" s="206">
        <f t="shared" si="3"/>
        <v>0</v>
      </c>
      <c r="E21" s="165"/>
      <c r="F21" s="165"/>
      <c r="G21" s="165"/>
      <c r="H21" s="57"/>
      <c r="I21" s="165"/>
      <c r="J21" s="165"/>
      <c r="K21" s="165"/>
      <c r="L21" s="165"/>
      <c r="M21" s="165"/>
      <c r="N21" s="165"/>
      <c r="O21" s="165"/>
      <c r="P21" s="165"/>
      <c r="Q21" s="19">
        <v>15</v>
      </c>
    </row>
    <row r="22" spans="1:18" ht="24.95" customHeight="1">
      <c r="A22" s="1" t="s">
        <v>160</v>
      </c>
      <c r="B22" s="1">
        <v>16</v>
      </c>
      <c r="C22" s="244" t="s">
        <v>161</v>
      </c>
      <c r="D22" s="206">
        <f t="shared" si="3"/>
        <v>0</v>
      </c>
      <c r="E22" s="165"/>
      <c r="F22" s="165"/>
      <c r="G22" s="165"/>
      <c r="H22" s="57"/>
      <c r="I22" s="165"/>
      <c r="J22" s="165"/>
      <c r="K22" s="165"/>
      <c r="L22" s="165"/>
      <c r="M22" s="165"/>
      <c r="N22" s="165"/>
      <c r="O22" s="165"/>
      <c r="P22" s="165"/>
      <c r="Q22" s="19">
        <v>16</v>
      </c>
    </row>
    <row r="23" spans="1:18" ht="24.95" customHeight="1">
      <c r="A23" s="1" t="s">
        <v>164</v>
      </c>
      <c r="B23" s="1">
        <v>17</v>
      </c>
      <c r="C23" s="243" t="s">
        <v>165</v>
      </c>
      <c r="D23" s="206">
        <f t="shared" si="3"/>
        <v>0</v>
      </c>
      <c r="E23" s="165"/>
      <c r="F23" s="165"/>
      <c r="G23" s="165"/>
      <c r="H23" s="57"/>
      <c r="I23" s="165"/>
      <c r="J23" s="165"/>
      <c r="K23" s="165"/>
      <c r="L23" s="165"/>
      <c r="M23" s="165"/>
      <c r="N23" s="165"/>
      <c r="O23" s="165"/>
      <c r="P23" s="165"/>
      <c r="Q23" s="19">
        <v>17</v>
      </c>
    </row>
    <row r="24" spans="1:18" ht="24.95" customHeight="1">
      <c r="A24" s="1" t="s">
        <v>167</v>
      </c>
      <c r="B24" s="1">
        <v>18</v>
      </c>
      <c r="C24" s="243" t="s">
        <v>168</v>
      </c>
      <c r="D24" s="206">
        <f t="shared" si="3"/>
        <v>0</v>
      </c>
      <c r="E24" s="165"/>
      <c r="F24" s="165"/>
      <c r="G24" s="165"/>
      <c r="H24" s="57"/>
      <c r="I24" s="165"/>
      <c r="J24" s="165"/>
      <c r="K24" s="165"/>
      <c r="L24" s="165"/>
      <c r="M24" s="165"/>
      <c r="N24" s="165"/>
      <c r="O24" s="165"/>
      <c r="P24" s="165"/>
      <c r="Q24" s="19">
        <v>18</v>
      </c>
    </row>
    <row r="25" spans="1:18" ht="24.95" customHeight="1">
      <c r="A25" s="1" t="s">
        <v>171</v>
      </c>
      <c r="B25" s="1">
        <v>19</v>
      </c>
      <c r="C25" s="243" t="s">
        <v>172</v>
      </c>
      <c r="D25" s="206">
        <f t="shared" si="3"/>
        <v>0</v>
      </c>
      <c r="E25" s="165"/>
      <c r="F25" s="165"/>
      <c r="G25" s="165"/>
      <c r="H25" s="57"/>
      <c r="I25" s="165"/>
      <c r="J25" s="165"/>
      <c r="K25" s="165"/>
      <c r="L25" s="165"/>
      <c r="M25" s="165"/>
      <c r="N25" s="165"/>
      <c r="O25" s="165"/>
      <c r="P25" s="165"/>
      <c r="Q25" s="19">
        <v>19</v>
      </c>
    </row>
    <row r="26" spans="1:18" ht="24.95" customHeight="1">
      <c r="A26" s="1" t="s">
        <v>175</v>
      </c>
      <c r="B26" s="1">
        <v>20</v>
      </c>
      <c r="C26" s="243" t="s">
        <v>176</v>
      </c>
      <c r="D26" s="206">
        <f t="shared" si="3"/>
        <v>0</v>
      </c>
      <c r="E26" s="165"/>
      <c r="F26" s="165"/>
      <c r="G26" s="165"/>
      <c r="H26" s="57"/>
      <c r="I26" s="165"/>
      <c r="J26" s="165"/>
      <c r="K26" s="165"/>
      <c r="L26" s="165"/>
      <c r="M26" s="165"/>
      <c r="N26" s="165"/>
      <c r="O26" s="165"/>
      <c r="P26" s="165"/>
      <c r="Q26" s="19">
        <v>20</v>
      </c>
    </row>
    <row r="27" spans="1:18" ht="24.95" customHeight="1">
      <c r="A27" s="1" t="s">
        <v>177</v>
      </c>
      <c r="B27" s="1">
        <v>21</v>
      </c>
      <c r="C27" s="245" t="s">
        <v>178</v>
      </c>
      <c r="D27" s="206">
        <f t="shared" si="3"/>
        <v>0</v>
      </c>
      <c r="E27" s="165"/>
      <c r="F27" s="165"/>
      <c r="G27" s="165"/>
      <c r="H27" s="57"/>
      <c r="I27" s="165"/>
      <c r="J27" s="165"/>
      <c r="K27" s="165"/>
      <c r="L27" s="165"/>
      <c r="M27" s="165"/>
      <c r="N27" s="165"/>
      <c r="O27" s="165"/>
      <c r="P27" s="165"/>
      <c r="Q27" s="19">
        <v>21</v>
      </c>
    </row>
    <row r="28" spans="1:18" ht="24.95" customHeight="1">
      <c r="A28" s="1" t="s">
        <v>184</v>
      </c>
      <c r="B28" s="1">
        <v>22</v>
      </c>
      <c r="C28" s="243" t="s">
        <v>185</v>
      </c>
      <c r="D28" s="206">
        <f t="shared" si="3"/>
        <v>0</v>
      </c>
      <c r="E28" s="165"/>
      <c r="F28" s="165"/>
      <c r="G28" s="165"/>
      <c r="H28" s="57"/>
      <c r="I28" s="165"/>
      <c r="J28" s="165"/>
      <c r="K28" s="165"/>
      <c r="L28" s="165"/>
      <c r="M28" s="165"/>
      <c r="N28" s="165"/>
      <c r="O28" s="165"/>
      <c r="P28" s="165"/>
      <c r="Q28" s="19">
        <v>22</v>
      </c>
    </row>
    <row r="29" spans="1:18" ht="24.95" customHeight="1">
      <c r="A29" s="1" t="s">
        <v>188</v>
      </c>
      <c r="B29" s="1">
        <v>23</v>
      </c>
      <c r="C29" s="244" t="s">
        <v>189</v>
      </c>
      <c r="D29" s="206">
        <f t="shared" si="3"/>
        <v>0</v>
      </c>
      <c r="E29" s="165"/>
      <c r="F29" s="165"/>
      <c r="G29" s="165"/>
      <c r="H29" s="57"/>
      <c r="I29" s="165"/>
      <c r="J29" s="165"/>
      <c r="K29" s="165"/>
      <c r="L29" s="165"/>
      <c r="M29" s="165"/>
      <c r="N29" s="165"/>
      <c r="O29" s="165"/>
      <c r="P29" s="165"/>
      <c r="Q29" s="19">
        <v>23</v>
      </c>
    </row>
    <row r="30" spans="1:18" ht="24.95" customHeight="1">
      <c r="A30" s="1" t="s">
        <v>191</v>
      </c>
      <c r="B30" s="1">
        <v>24</v>
      </c>
      <c r="C30" s="243" t="s">
        <v>192</v>
      </c>
      <c r="D30" s="206">
        <f t="shared" si="3"/>
        <v>0</v>
      </c>
      <c r="E30" s="165"/>
      <c r="F30" s="165"/>
      <c r="G30" s="165"/>
      <c r="H30" s="57"/>
      <c r="I30" s="165"/>
      <c r="J30" s="165"/>
      <c r="K30" s="165"/>
      <c r="L30" s="165"/>
      <c r="M30" s="165"/>
      <c r="N30" s="165"/>
      <c r="O30" s="165"/>
      <c r="P30" s="165"/>
      <c r="Q30" s="19">
        <v>24</v>
      </c>
      <c r="R30" t="str">
        <f>IF(BalanceSheet!L28&gt;0,ROUND(BalanceSheet!O28*BalanceSheet!K28/365*(CashFlow!$P$1-BalanceSheet!J28),0)," ")</f>
        <v xml:space="preserve"> </v>
      </c>
    </row>
    <row r="31" spans="1:18" ht="24.95" customHeight="1">
      <c r="A31" s="1" t="s">
        <v>194</v>
      </c>
      <c r="B31" s="1">
        <v>25</v>
      </c>
      <c r="C31" s="244" t="s">
        <v>195</v>
      </c>
      <c r="D31" s="206">
        <f t="shared" si="3"/>
        <v>0</v>
      </c>
      <c r="E31" s="165"/>
      <c r="F31" s="165"/>
      <c r="G31" s="165"/>
      <c r="H31" s="57"/>
      <c r="I31" s="165"/>
      <c r="J31" s="165"/>
      <c r="K31" s="165"/>
      <c r="L31" s="165"/>
      <c r="M31" s="165"/>
      <c r="N31" s="165"/>
      <c r="O31" s="165"/>
      <c r="P31" s="165"/>
      <c r="Q31" s="19">
        <v>25</v>
      </c>
      <c r="R31" t="str">
        <f>IF(BalanceSheet!L29&gt;0,ROUND(BalanceSheet!O29*BalanceSheet!K29/365*(CashFlow!$P$1-BalanceSheet!J29),0)," ")</f>
        <v xml:space="preserve"> </v>
      </c>
    </row>
    <row r="32" spans="1:18" ht="24.95" customHeight="1">
      <c r="A32" s="1" t="s">
        <v>196</v>
      </c>
      <c r="B32" s="1">
        <v>26</v>
      </c>
      <c r="C32" s="242" t="s">
        <v>197</v>
      </c>
      <c r="D32" s="206">
        <f t="shared" si="3"/>
        <v>0</v>
      </c>
      <c r="E32" s="165"/>
      <c r="F32" s="165"/>
      <c r="G32" s="165"/>
      <c r="H32" s="57"/>
      <c r="I32" s="165"/>
      <c r="J32" s="165"/>
      <c r="K32" s="165"/>
      <c r="L32" s="165"/>
      <c r="M32" s="165"/>
      <c r="N32" s="165"/>
      <c r="O32" s="165"/>
      <c r="P32" s="165"/>
      <c r="Q32" s="19">
        <v>26</v>
      </c>
      <c r="R32" t="str">
        <f>IF(BalanceSheet!L30&gt;0,ROUND(BalanceSheet!O30*BalanceSheet!K30/365*(CashFlow!$P$1-BalanceSheet!J30),0)," ")</f>
        <v xml:space="preserve"> </v>
      </c>
    </row>
    <row r="33" spans="1:18" ht="24.95" customHeight="1">
      <c r="A33" s="1" t="s">
        <v>200</v>
      </c>
      <c r="B33" s="1">
        <v>27</v>
      </c>
      <c r="C33" s="244" t="s">
        <v>201</v>
      </c>
      <c r="D33" s="206">
        <f t="shared" si="3"/>
        <v>0</v>
      </c>
      <c r="E33" s="165"/>
      <c r="F33" s="165"/>
      <c r="G33" s="165"/>
      <c r="H33" s="57"/>
      <c r="I33" s="165"/>
      <c r="J33" s="165"/>
      <c r="K33" s="165"/>
      <c r="L33" s="165"/>
      <c r="M33" s="165"/>
      <c r="N33" s="165"/>
      <c r="O33" s="165"/>
      <c r="P33" s="165"/>
      <c r="Q33" s="19">
        <v>27</v>
      </c>
      <c r="R33" t="str">
        <f>IF(BalanceSheet!L31&gt;0,ROUND(BalanceSheet!O31*BalanceSheet!K31/365*(CashFlow!$P$1-BalanceSheet!J31),0)," ")</f>
        <v xml:space="preserve"> </v>
      </c>
    </row>
    <row r="34" spans="1:18" ht="24.95" customHeight="1">
      <c r="A34" s="1" t="s">
        <v>202</v>
      </c>
      <c r="B34" s="1">
        <v>28</v>
      </c>
      <c r="C34" s="242" t="s">
        <v>203</v>
      </c>
      <c r="D34" s="206">
        <f t="shared" si="3"/>
        <v>0</v>
      </c>
      <c r="E34" s="165"/>
      <c r="F34" s="165"/>
      <c r="G34" s="165"/>
      <c r="H34" s="57"/>
      <c r="I34" s="165"/>
      <c r="J34" s="165"/>
      <c r="K34" s="165"/>
      <c r="L34" s="165"/>
      <c r="M34" s="165"/>
      <c r="N34" s="165"/>
      <c r="O34" s="165"/>
      <c r="P34" s="165"/>
      <c r="Q34" s="19">
        <v>28</v>
      </c>
      <c r="R34" t="str">
        <f>IF(BalanceSheet!L32&gt;0,ROUND(BalanceSheet!O32*BalanceSheet!K32/365*(CashFlow!$P$1-BalanceSheet!J32),0)," ")</f>
        <v xml:space="preserve"> </v>
      </c>
    </row>
    <row r="35" spans="1:18" ht="24.95" customHeight="1">
      <c r="A35" s="1" t="s">
        <v>204</v>
      </c>
      <c r="B35" s="1">
        <v>29</v>
      </c>
      <c r="C35" s="242" t="s">
        <v>159</v>
      </c>
      <c r="D35" s="206">
        <f t="shared" si="3"/>
        <v>0</v>
      </c>
      <c r="E35" s="165"/>
      <c r="F35" s="165"/>
      <c r="G35" s="165"/>
      <c r="H35" s="57"/>
      <c r="I35" s="165"/>
      <c r="J35" s="165"/>
      <c r="K35" s="165"/>
      <c r="L35" s="165"/>
      <c r="M35" s="165"/>
      <c r="N35" s="165"/>
      <c r="O35" s="165"/>
      <c r="P35" s="165"/>
      <c r="Q35" s="19">
        <v>29</v>
      </c>
      <c r="R35" t="str">
        <f>IF(BalanceSheet!L33&gt;0,ROUND(BalanceSheet!O33*BalanceSheet!K33/365*(CashFlow!$P$1-BalanceSheet!J33),0)," ")</f>
        <v xml:space="preserve"> </v>
      </c>
    </row>
    <row r="36" spans="1:18" ht="24.95" customHeight="1">
      <c r="A36" s="1" t="s">
        <v>212</v>
      </c>
      <c r="B36" s="1">
        <v>30</v>
      </c>
      <c r="C36" s="251" t="s">
        <v>209</v>
      </c>
      <c r="D36" s="206">
        <f t="shared" ref="D36:P36" si="4">SUM(D17:D35)</f>
        <v>0</v>
      </c>
      <c r="E36" s="206">
        <f t="shared" si="4"/>
        <v>0</v>
      </c>
      <c r="F36" s="206">
        <f t="shared" si="4"/>
        <v>0</v>
      </c>
      <c r="G36" s="206">
        <f t="shared" si="4"/>
        <v>0</v>
      </c>
      <c r="H36" s="206">
        <f t="shared" si="4"/>
        <v>0</v>
      </c>
      <c r="I36" s="206">
        <f t="shared" si="4"/>
        <v>0</v>
      </c>
      <c r="J36" s="206">
        <f t="shared" si="4"/>
        <v>0</v>
      </c>
      <c r="K36" s="206">
        <f t="shared" si="4"/>
        <v>0</v>
      </c>
      <c r="L36" s="206">
        <f t="shared" si="4"/>
        <v>0</v>
      </c>
      <c r="M36" s="206">
        <f t="shared" si="4"/>
        <v>0</v>
      </c>
      <c r="N36" s="206">
        <f t="shared" si="4"/>
        <v>0</v>
      </c>
      <c r="O36" s="206">
        <f t="shared" si="4"/>
        <v>0</v>
      </c>
      <c r="P36" s="206">
        <f t="shared" si="4"/>
        <v>0</v>
      </c>
      <c r="Q36" s="19">
        <v>30</v>
      </c>
      <c r="R36" t="str">
        <f>IF(BalanceSheet!L35&gt;0,ROUND(BalanceSheet!O35*BalanceSheet!K35/365*(CashFlow!$P$1-BalanceSheet!J35),0)," ")</f>
        <v xml:space="preserve"> </v>
      </c>
    </row>
    <row r="37" spans="1:18" ht="24.95" customHeight="1">
      <c r="A37" s="1"/>
      <c r="B37" s="1">
        <v>31</v>
      </c>
      <c r="C37" s="243" t="s">
        <v>216</v>
      </c>
      <c r="D37" s="206">
        <f>SUM(E37:P37)</f>
        <v>0</v>
      </c>
      <c r="E37" s="165"/>
      <c r="F37" s="165"/>
      <c r="G37" s="165"/>
      <c r="H37" s="57"/>
      <c r="I37" s="165"/>
      <c r="J37" s="165"/>
      <c r="K37" s="165"/>
      <c r="L37" s="165"/>
      <c r="M37" s="165"/>
      <c r="N37" s="165"/>
      <c r="O37" s="165"/>
      <c r="P37" s="165"/>
      <c r="Q37" s="19">
        <v>31</v>
      </c>
      <c r="R37" t="str">
        <f>IF(BalanceSheet!L35&gt;0,ROUND(BalanceSheet!O36*BalanceSheet!K36/365*(CashFlow!$P$1-BalanceSheet!J36),0)," ")</f>
        <v xml:space="preserve"> </v>
      </c>
    </row>
    <row r="38" spans="1:18" ht="24.95" customHeight="1">
      <c r="A38" s="1" t="s">
        <v>217</v>
      </c>
      <c r="B38" s="1">
        <v>32</v>
      </c>
      <c r="C38" s="243" t="s">
        <v>218</v>
      </c>
      <c r="D38" s="206">
        <f>SUM(E38:P38)</f>
        <v>0</v>
      </c>
      <c r="E38" s="165"/>
      <c r="F38" s="165"/>
      <c r="G38" s="165"/>
      <c r="H38" s="57"/>
      <c r="I38" s="165"/>
      <c r="J38" s="165"/>
      <c r="K38" s="165"/>
      <c r="L38" s="165"/>
      <c r="M38" s="165"/>
      <c r="N38" s="165"/>
      <c r="O38" s="165"/>
      <c r="P38" s="165"/>
      <c r="Q38" s="19">
        <v>32</v>
      </c>
    </row>
    <row r="39" spans="1:18" ht="24.95" customHeight="1">
      <c r="A39" s="1" t="s">
        <v>219</v>
      </c>
      <c r="B39" s="1">
        <v>33</v>
      </c>
      <c r="C39" s="243" t="s">
        <v>220</v>
      </c>
      <c r="D39" s="206">
        <f>SUM(E39:P39)</f>
        <v>0</v>
      </c>
      <c r="E39" s="165"/>
      <c r="F39" s="165"/>
      <c r="G39" s="165"/>
      <c r="H39" s="57"/>
      <c r="I39" s="165"/>
      <c r="J39" s="165"/>
      <c r="K39" s="165"/>
      <c r="L39" s="165"/>
      <c r="M39" s="165"/>
      <c r="N39" s="165"/>
      <c r="O39" s="165"/>
      <c r="P39" s="165"/>
      <c r="Q39" s="19">
        <v>33</v>
      </c>
    </row>
    <row r="40" spans="1:18" ht="24.95" customHeight="1">
      <c r="A40" s="1" t="s">
        <v>221</v>
      </c>
      <c r="B40" s="1">
        <v>34</v>
      </c>
      <c r="C40" s="244" t="s">
        <v>222</v>
      </c>
      <c r="D40" s="206">
        <f>SUM(E40:P40)</f>
        <v>0</v>
      </c>
      <c r="E40" s="165"/>
      <c r="F40" s="165"/>
      <c r="G40" s="165"/>
      <c r="H40" s="57"/>
      <c r="I40" s="165"/>
      <c r="J40" s="165"/>
      <c r="K40" s="165"/>
      <c r="L40" s="165"/>
      <c r="M40" s="165"/>
      <c r="N40" s="165"/>
      <c r="O40" s="165"/>
      <c r="P40" s="165"/>
      <c r="Q40" s="19">
        <v>34</v>
      </c>
      <c r="R40">
        <f>SUM(R30:R37)</f>
        <v>0</v>
      </c>
    </row>
    <row r="41" spans="1:18" ht="5.25" customHeight="1">
      <c r="A41" s="1"/>
      <c r="B41" s="147"/>
      <c r="C41" s="246"/>
      <c r="D41" s="57"/>
      <c r="E41" s="165"/>
      <c r="F41" s="165"/>
      <c r="G41" s="165"/>
      <c r="H41" s="57"/>
      <c r="I41" s="165"/>
      <c r="J41" s="165"/>
      <c r="K41" s="165"/>
      <c r="L41" s="165"/>
      <c r="M41" s="165"/>
      <c r="N41" s="165"/>
      <c r="O41" s="165"/>
      <c r="P41" s="165"/>
      <c r="Q41" s="19"/>
    </row>
    <row r="42" spans="1:18" ht="24.95" customHeight="1">
      <c r="A42" s="1" t="s">
        <v>224</v>
      </c>
      <c r="B42" s="1">
        <v>35</v>
      </c>
      <c r="C42" s="252" t="s">
        <v>225</v>
      </c>
      <c r="D42" s="206">
        <f t="shared" ref="D42:P42" si="5">SUM(D36:D41)</f>
        <v>0</v>
      </c>
      <c r="E42" s="206">
        <f t="shared" si="5"/>
        <v>0</v>
      </c>
      <c r="F42" s="206">
        <f t="shared" si="5"/>
        <v>0</v>
      </c>
      <c r="G42" s="206">
        <f t="shared" si="5"/>
        <v>0</v>
      </c>
      <c r="H42" s="206">
        <f t="shared" si="5"/>
        <v>0</v>
      </c>
      <c r="I42" s="206">
        <f t="shared" si="5"/>
        <v>0</v>
      </c>
      <c r="J42" s="206">
        <f t="shared" si="5"/>
        <v>0</v>
      </c>
      <c r="K42" s="206">
        <f t="shared" si="5"/>
        <v>0</v>
      </c>
      <c r="L42" s="206">
        <f t="shared" si="5"/>
        <v>0</v>
      </c>
      <c r="M42" s="206">
        <f t="shared" si="5"/>
        <v>0</v>
      </c>
      <c r="N42" s="206">
        <f t="shared" si="5"/>
        <v>0</v>
      </c>
      <c r="O42" s="206">
        <f t="shared" si="5"/>
        <v>0</v>
      </c>
      <c r="P42" s="206">
        <f t="shared" si="5"/>
        <v>0</v>
      </c>
      <c r="Q42" s="19">
        <v>35</v>
      </c>
    </row>
    <row r="43" spans="1:18" ht="5.25" customHeight="1">
      <c r="A43" s="1"/>
      <c r="B43" s="1"/>
      <c r="C43" s="243"/>
      <c r="D43" s="57">
        <f>SUM(E43:P43)</f>
        <v>0</v>
      </c>
      <c r="E43" s="57"/>
      <c r="F43" s="57"/>
      <c r="G43" s="57"/>
      <c r="H43" s="57"/>
      <c r="I43" s="57"/>
      <c r="J43" s="57"/>
      <c r="K43" s="57"/>
      <c r="L43" s="57"/>
      <c r="M43" s="57"/>
      <c r="N43" s="57"/>
      <c r="O43" s="57"/>
      <c r="P43" s="57"/>
      <c r="Q43" s="19"/>
    </row>
    <row r="44" spans="1:18" ht="24.95" customHeight="1">
      <c r="A44" s="1" t="s">
        <v>234</v>
      </c>
      <c r="B44" s="1">
        <v>36</v>
      </c>
      <c r="C44" s="252" t="s">
        <v>235</v>
      </c>
      <c r="D44" s="57"/>
      <c r="E44" s="57"/>
      <c r="F44" s="57"/>
      <c r="G44" s="57"/>
      <c r="H44" s="57"/>
      <c r="I44" s="57"/>
      <c r="J44" s="57"/>
      <c r="K44" s="57"/>
      <c r="L44" s="57"/>
      <c r="M44" s="57"/>
      <c r="N44" s="57"/>
      <c r="O44" s="57"/>
      <c r="P44" s="57"/>
      <c r="Q44" s="19">
        <v>36</v>
      </c>
      <c r="R44" t="str">
        <f>IF(BalanceSheet!L44&gt;0,ROUND(BalanceSheet!O44*BalanceSheet!K44/365*(CashFlow!$P$1-BalanceSheet!J44),2)," ")</f>
        <v xml:space="preserve"> </v>
      </c>
    </row>
    <row r="45" spans="1:18" ht="15" customHeight="1">
      <c r="A45" s="1"/>
      <c r="B45" s="1"/>
      <c r="C45" s="79"/>
      <c r="D45" s="1"/>
      <c r="E45" s="1"/>
      <c r="F45" s="1"/>
      <c r="G45" s="1"/>
      <c r="H45" s="1"/>
      <c r="I45" s="1"/>
      <c r="J45" s="1"/>
      <c r="K45" s="1"/>
      <c r="L45" s="1"/>
      <c r="M45" s="1"/>
      <c r="N45" s="1"/>
      <c r="O45" s="1"/>
      <c r="P45" s="1"/>
      <c r="Q45" s="19"/>
      <c r="R45" t="str">
        <f>IF(BalanceSheet!L45&gt;0,ROUND(BalanceSheet!O45*BalanceSheet!K45/365*(CashFlow!$P$1-BalanceSheet!J45),2)," ")</f>
        <v xml:space="preserve"> </v>
      </c>
    </row>
    <row r="46" spans="1:18" ht="22.5" customHeight="1">
      <c r="A46" s="140"/>
      <c r="B46" s="140"/>
      <c r="D46" s="140" t="s">
        <v>238</v>
      </c>
      <c r="E46" s="247"/>
      <c r="F46" s="48"/>
      <c r="H46" s="4" t="s">
        <v>335</v>
      </c>
      <c r="I46" s="133"/>
      <c r="K46" s="4" t="s">
        <v>239</v>
      </c>
      <c r="L46" s="133"/>
      <c r="N46" s="4" t="s">
        <v>240</v>
      </c>
      <c r="O46" s="133"/>
      <c r="P46" s="48"/>
      <c r="Q46" s="20"/>
    </row>
    <row r="47" spans="1:18" ht="29.25" customHeight="1">
      <c r="A47" s="1"/>
      <c r="B47" s="1"/>
      <c r="C47" s="141" t="s">
        <v>9</v>
      </c>
      <c r="D47" s="133"/>
      <c r="E47" s="254" t="s">
        <v>296</v>
      </c>
      <c r="F47" s="133"/>
      <c r="G47" s="249" t="s">
        <v>294</v>
      </c>
      <c r="H47" s="48"/>
      <c r="I47" s="4" t="s">
        <v>295</v>
      </c>
      <c r="J47" s="133">
        <v>0</v>
      </c>
      <c r="K47" s="1" t="s">
        <v>244</v>
      </c>
      <c r="L47" s="162"/>
      <c r="M47" s="162"/>
      <c r="N47" s="162"/>
      <c r="O47" s="4" t="s">
        <v>245</v>
      </c>
      <c r="P47" s="248"/>
      <c r="Q47" s="19"/>
    </row>
    <row r="48" spans="1:18" ht="29.25" customHeight="1">
      <c r="A48" s="1"/>
      <c r="B48" s="1"/>
      <c r="C48" s="359" t="s">
        <v>360</v>
      </c>
      <c r="D48" s="162"/>
      <c r="E48" s="1"/>
      <c r="F48" s="1"/>
      <c r="G48" s="1"/>
      <c r="H48" s="1"/>
      <c r="I48" s="1"/>
      <c r="J48" s="1"/>
      <c r="K48" s="1"/>
      <c r="L48" s="1"/>
      <c r="M48" s="1"/>
      <c r="N48" s="1"/>
      <c r="O48" s="1"/>
      <c r="P48" s="1"/>
      <c r="Q48" s="19"/>
    </row>
    <row r="49" spans="1:17" ht="20.100000000000001" customHeight="1">
      <c r="A49" s="1"/>
      <c r="B49" s="1"/>
      <c r="C49" s="22"/>
      <c r="D49" s="1"/>
      <c r="E49" s="1"/>
      <c r="F49" s="1"/>
      <c r="G49" s="1"/>
      <c r="H49" s="1"/>
      <c r="I49" s="1"/>
      <c r="J49" s="1"/>
      <c r="K49" s="1"/>
      <c r="L49" s="1"/>
      <c r="M49" s="1"/>
      <c r="N49" s="1"/>
      <c r="O49" s="1"/>
      <c r="P49" s="1"/>
      <c r="Q49" s="19"/>
    </row>
    <row r="50" spans="1:17" ht="20.100000000000001" customHeight="1">
      <c r="A50" s="1"/>
      <c r="B50" s="1"/>
      <c r="C50" s="1"/>
      <c r="D50" s="1"/>
      <c r="E50" s="1"/>
      <c r="F50" s="1"/>
      <c r="G50" s="1"/>
      <c r="H50" s="1"/>
      <c r="I50" s="1"/>
      <c r="J50" s="1"/>
      <c r="K50" s="1"/>
      <c r="L50" s="1"/>
      <c r="M50" s="1"/>
      <c r="N50" s="1"/>
      <c r="O50" s="1"/>
      <c r="P50" s="1"/>
      <c r="Q50" s="19"/>
    </row>
    <row r="51" spans="1:17" ht="20.100000000000001" customHeight="1">
      <c r="A51" s="1"/>
      <c r="B51" s="1"/>
      <c r="C51" s="1"/>
      <c r="D51" s="1"/>
      <c r="E51" s="1"/>
      <c r="F51" s="1"/>
      <c r="G51" s="1"/>
      <c r="H51" s="1"/>
      <c r="I51" s="1"/>
      <c r="J51" s="1"/>
      <c r="K51" s="1"/>
      <c r="L51" s="1"/>
      <c r="M51" s="1"/>
      <c r="N51" s="1"/>
      <c r="O51" s="1"/>
      <c r="P51" s="1"/>
      <c r="Q51" s="19"/>
    </row>
    <row r="52" spans="1:17" ht="20.100000000000001" customHeight="1">
      <c r="A52" s="1"/>
      <c r="B52" s="1"/>
      <c r="C52" s="1"/>
      <c r="D52" s="1"/>
      <c r="E52" s="1"/>
      <c r="F52" s="1"/>
      <c r="G52" s="1"/>
      <c r="H52" s="1"/>
      <c r="I52" s="1"/>
      <c r="J52" s="1"/>
      <c r="K52" s="1"/>
      <c r="L52" s="1"/>
      <c r="M52" s="1"/>
      <c r="N52" s="1"/>
      <c r="O52" s="1"/>
      <c r="P52" s="1"/>
      <c r="Q52" s="19"/>
    </row>
    <row r="53" spans="1:17" ht="20.100000000000001" customHeight="1">
      <c r="A53" s="1"/>
      <c r="B53" s="1"/>
      <c r="C53" s="1"/>
      <c r="D53" s="1"/>
      <c r="E53" s="1"/>
      <c r="F53" s="1"/>
      <c r="G53" s="1"/>
      <c r="H53" s="1"/>
      <c r="I53" s="1"/>
      <c r="J53" s="1"/>
      <c r="K53" s="1"/>
      <c r="L53" s="1"/>
      <c r="M53" s="1"/>
      <c r="N53" s="1"/>
      <c r="O53" s="1"/>
      <c r="P53" s="1"/>
      <c r="Q53" s="19"/>
    </row>
    <row r="54" spans="1:17" ht="20.100000000000001" customHeight="1">
      <c r="A54" s="1"/>
      <c r="B54" s="1"/>
      <c r="C54" s="1"/>
      <c r="D54" s="1"/>
      <c r="E54" s="1"/>
      <c r="F54" s="1"/>
      <c r="G54" s="1"/>
      <c r="H54" s="1"/>
      <c r="I54" s="1"/>
      <c r="J54" s="1"/>
      <c r="K54" s="1"/>
      <c r="L54" s="1"/>
      <c r="M54" s="1"/>
      <c r="N54" s="1"/>
      <c r="O54" s="1"/>
      <c r="P54" s="1"/>
      <c r="Q54" s="19"/>
    </row>
    <row r="55" spans="1:17" ht="20.100000000000001" customHeight="1">
      <c r="A55" s="1"/>
      <c r="B55" s="1"/>
      <c r="C55" s="1"/>
      <c r="D55" s="1"/>
      <c r="E55" s="1"/>
      <c r="F55" s="1"/>
      <c r="G55" s="1"/>
      <c r="H55" s="1"/>
      <c r="I55" s="1"/>
      <c r="J55" s="1"/>
      <c r="K55" s="1"/>
      <c r="L55" s="1"/>
      <c r="M55" s="1"/>
      <c r="N55" s="1"/>
      <c r="O55" s="1"/>
      <c r="P55" s="1"/>
      <c r="Q55" s="19"/>
    </row>
    <row r="56" spans="1:17" ht="20.100000000000001" customHeight="1">
      <c r="H56" s="1"/>
      <c r="N56" s="255"/>
    </row>
    <row r="59" spans="1:17" ht="20.100000000000001" customHeight="1">
      <c r="N59" s="255"/>
    </row>
  </sheetData>
  <mergeCells count="1">
    <mergeCell ref="M2:Q2"/>
  </mergeCells>
  <phoneticPr fontId="16" type="noConversion"/>
  <printOptions horizontalCentered="1" verticalCentered="1"/>
  <pageMargins left="0.1" right="0.1" top="0.25" bottom="0.11" header="0.25" footer="0.24"/>
  <pageSetup scale="52" orientation="landscape" errors="blank" horizontalDpi="4294967295" r:id="rId1"/>
  <headerFooter alignWithMargins="0">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21</vt:i4>
      </vt:variant>
    </vt:vector>
  </HeadingPairs>
  <TitlesOfParts>
    <vt:vector size="31" baseType="lpstr">
      <vt:lpstr>Application</vt:lpstr>
      <vt:lpstr>BeneficialOwnership</vt:lpstr>
      <vt:lpstr>Environment Risk</vt:lpstr>
      <vt:lpstr>BalanceSheet</vt:lpstr>
      <vt:lpstr>ScheduleA</vt:lpstr>
      <vt:lpstr>Machinery</vt:lpstr>
      <vt:lpstr>ScheduleB</vt:lpstr>
      <vt:lpstr>AcreagePlan</vt:lpstr>
      <vt:lpstr>CashFlow</vt:lpstr>
      <vt:lpstr>EarningsStmt</vt:lpstr>
      <vt:lpstr>_1X</vt:lpstr>
      <vt:lpstr>ACREAGEPLAN</vt:lpstr>
      <vt:lpstr>BALANCESHEET</vt:lpstr>
      <vt:lpstr>BEANS</vt:lpstr>
      <vt:lpstr>CASHFLOW</vt:lpstr>
      <vt:lpstr>CORN</vt:lpstr>
      <vt:lpstr>EARNINGSSTMT</vt:lpstr>
      <vt:lpstr>MACHINERY</vt:lpstr>
      <vt:lpstr>AcreagePlan!Print_Area</vt:lpstr>
      <vt:lpstr>BalanceSheet!Print_Area</vt:lpstr>
      <vt:lpstr>CashFlow!Print_Area</vt:lpstr>
      <vt:lpstr>EarningsStmt!Print_Area</vt:lpstr>
      <vt:lpstr>'Environment Risk'!Print_Area</vt:lpstr>
      <vt:lpstr>Machinery!Print_Area</vt:lpstr>
      <vt:lpstr>ScheduleA!Print_Area</vt:lpstr>
      <vt:lpstr>ScheduleB!Print_Area</vt:lpstr>
      <vt:lpstr>SCHEDULEA</vt:lpstr>
      <vt:lpstr>SCHEDULEB</vt:lpstr>
      <vt:lpstr>WHEAT</vt:lpstr>
      <vt:lpstr>XES</vt:lpstr>
      <vt:lpstr>XWINDOW</vt:lpstr>
    </vt:vector>
  </TitlesOfParts>
  <Company>PEOPLES STATE BANK OF FRANCESVILLE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SHANE R PILARSKI</dc:creator>
  <cp:lastModifiedBy>Brittany Baker</cp:lastModifiedBy>
  <cp:lastPrinted>2021-01-07T22:08:29Z</cp:lastPrinted>
  <dcterms:created xsi:type="dcterms:W3CDTF">2003-10-24T18:09:15Z</dcterms:created>
  <dcterms:modified xsi:type="dcterms:W3CDTF">2025-10-27T17:29:23Z</dcterms:modified>
</cp:coreProperties>
</file>